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601" activeTab="3"/>
  </bookViews>
  <sheets>
    <sheet name="ÚVOD" sheetId="1" r:id="rId1"/>
    <sheet name="Příklad" sheetId="2" r:id="rId2"/>
    <sheet name="Výpočet" sheetId="3" r:id="rId3"/>
    <sheet name="Tolerance" sheetId="4" r:id="rId4"/>
    <sheet name="Roztažnost" sheetId="5" r:id="rId5"/>
    <sheet name="Validace" sheetId="6" r:id="rId6"/>
    <sheet name="Běžné hodnoty" sheetId="7" r:id="rId7"/>
  </sheets>
  <definedNames>
    <definedName name="_xlnm.Print_Area" localSheetId="6">'Běžné hodnoty'!$A$1:$F$21</definedName>
    <definedName name="_xlnm.Print_Area" localSheetId="3">'Tolerance'!$A$1:$J$111</definedName>
    <definedName name="_xlnm.Print_Area" localSheetId="5">'Validace'!$A$2:$G$22</definedName>
  </definedNames>
  <calcPr fullCalcOnLoad="1"/>
</workbook>
</file>

<file path=xl/comments3.xml><?xml version="1.0" encoding="utf-8"?>
<comments xmlns="http://schemas.openxmlformats.org/spreadsheetml/2006/main">
  <authors>
    <author>Spokojený uživatel aplikací MS Office</author>
  </authors>
  <commentList>
    <comment ref="G8" authorId="0">
      <text>
        <r>
          <rPr>
            <sz val="8"/>
            <rFont val="Tahoma"/>
            <family val="2"/>
          </rPr>
          <t>V</t>
        </r>
        <r>
          <rPr>
            <sz val="10"/>
            <rFont val="Tahoma"/>
            <family val="2"/>
          </rPr>
          <t>liv jednotlivých příspěvků na nejistotu objemu má charakter aditivního vztahu, a je tedy výsledná nejistota součtem čtverců jednotlivých standardních nejistot.</t>
        </r>
      </text>
    </comment>
    <comment ref="E10" authorId="0">
      <text>
        <r>
          <rPr>
            <sz val="10"/>
            <rFont val="Tahoma"/>
            <family val="2"/>
          </rPr>
          <t>V příslušných  normách uváděno jako "nejvyšší dovolená chyba objemu" viz list "Tolerance". Použijeme trojúhelníkové rozdělení.</t>
        </r>
      </text>
    </comment>
    <comment ref="E11" authorId="0">
      <text>
        <r>
          <rPr>
            <sz val="10"/>
            <rFont val="Tahoma"/>
            <family val="2"/>
          </rPr>
          <t xml:space="preserve">Získáme typicky  desetinásobným naplněním nádobí vodou a vážením, rozptýlení hodnot charakterizujeme směrodatnou odchylkou. </t>
        </r>
      </text>
    </comment>
    <comment ref="E14" authorId="0">
      <text>
        <r>
          <rPr>
            <sz val="10"/>
            <rFont val="Tahoma"/>
            <family val="2"/>
          </rPr>
          <t>Kolísání teploty lze obvykle charakterizovat rovnoměrným  rozdělením. V případě údaje s 95% spolehlivostí je možné předpokládat normální rozdělení a dělit 1,96.</t>
        </r>
      </text>
    </comment>
  </commentList>
</comments>
</file>

<file path=xl/comments6.xml><?xml version="1.0" encoding="utf-8"?>
<comments xmlns="http://schemas.openxmlformats.org/spreadsheetml/2006/main">
  <authors>
    <author>Spokojený uživatel aplikací MS Office</author>
  </authors>
  <commentList>
    <comment ref="G13" authorId="0">
      <text>
        <r>
          <rPr>
            <sz val="8"/>
            <rFont val="Tahoma"/>
            <family val="2"/>
          </rPr>
          <t>V</t>
        </r>
        <r>
          <rPr>
            <sz val="10"/>
            <rFont val="Tahoma"/>
            <family val="2"/>
          </rPr>
          <t>liv jednotlivých příspěvků na nejistotu objemu má charakter aditivního vztahu, a je tedy výsledná nejistota součtem čtverců jednotlivých standardních nejistot.</t>
        </r>
      </text>
    </comment>
    <comment ref="E15" authorId="0">
      <text>
        <r>
          <rPr>
            <sz val="10"/>
            <rFont val="Tahoma"/>
            <family val="2"/>
          </rPr>
          <t>V příslušných  normách uváděno jako "nejvyšší dovolená chyba objemu" viz list "Tolerance". Použijeme trojúhelníkové rozdělení.</t>
        </r>
      </text>
    </comment>
    <comment ref="E16" authorId="0">
      <text>
        <r>
          <rPr>
            <sz val="10"/>
            <rFont val="Tahoma"/>
            <family val="2"/>
          </rPr>
          <t xml:space="preserve">Získáme typicky  desetinásobným naplněním nádobí vodou a vážením, rozptýlení hodnot charakterizujeme směrodatnou odchylkou. </t>
        </r>
      </text>
    </comment>
    <comment ref="E19" authorId="0">
      <text>
        <r>
          <rPr>
            <sz val="10"/>
            <rFont val="Tahoma"/>
            <family val="2"/>
          </rPr>
          <t>Kolísání teploty lze obvykle charakterizovat rovnoměrným  rozdělením. V případě údaje s 95% spolehlivostí je možné předpokládat normální rozdělení a dělit 1,96.</t>
        </r>
      </text>
    </comment>
  </commentList>
</comments>
</file>

<file path=xl/sharedStrings.xml><?xml version="1.0" encoding="utf-8"?>
<sst xmlns="http://schemas.openxmlformats.org/spreadsheetml/2006/main" count="359" uniqueCount="211">
  <si>
    <t>Stanovení nejistoty objemu a ředění</t>
  </si>
  <si>
    <t>Literatura:</t>
  </si>
  <si>
    <t xml:space="preserve">Instrukce jsou uvedeny v listu "Úvod" a poznámkách, které se vyvolají umístěním kurzoru na červenou značku buňky </t>
  </si>
  <si>
    <r>
      <t>Stanovení nejistoty objemu V</t>
    </r>
    <r>
      <rPr>
        <b/>
        <vertAlign val="subscript"/>
        <sz val="14"/>
        <rFont val="Arial CE"/>
        <family val="2"/>
      </rPr>
      <t>1</t>
    </r>
  </si>
  <si>
    <t>Pipeta  10 ml</t>
  </si>
  <si>
    <t>Vstupy</t>
  </si>
  <si>
    <t>Hodnota</t>
  </si>
  <si>
    <t>u</t>
  </si>
  <si>
    <r>
      <t>u</t>
    </r>
    <r>
      <rPr>
        <vertAlign val="superscript"/>
        <sz val="10"/>
        <rFont val="Arial CE"/>
        <family val="2"/>
      </rPr>
      <t>2</t>
    </r>
  </si>
  <si>
    <t>Objem (ml)</t>
  </si>
  <si>
    <t>Tolerance (ml) ±</t>
  </si>
  <si>
    <t>Opakovatelnost doplnění, směrodatná odchylka</t>
  </si>
  <si>
    <r>
      <t>Roztažnost (K</t>
    </r>
    <r>
      <rPr>
        <vertAlign val="superscript"/>
        <sz val="10"/>
        <rFont val="Arial CE"/>
        <family val="2"/>
      </rPr>
      <t>-1</t>
    </r>
    <r>
      <rPr>
        <sz val="10"/>
        <rFont val="Arial CE"/>
        <family val="2"/>
      </rPr>
      <t>)</t>
    </r>
  </si>
  <si>
    <t>voda</t>
  </si>
  <si>
    <t>organika</t>
  </si>
  <si>
    <t>SUM</t>
  </si>
  <si>
    <t>Kolísání teploty ± °C (95%)</t>
  </si>
  <si>
    <t>SQRT</t>
  </si>
  <si>
    <r>
      <t>Nejistota u</t>
    </r>
    <r>
      <rPr>
        <b/>
        <vertAlign val="subscript"/>
        <sz val="12"/>
        <color indexed="12"/>
        <rFont val="Arial CE"/>
        <family val="2"/>
      </rPr>
      <t>(V1)</t>
    </r>
  </si>
  <si>
    <r>
      <t>Nejistota u</t>
    </r>
    <r>
      <rPr>
        <b/>
        <vertAlign val="subscript"/>
        <sz val="12"/>
        <color indexed="12"/>
        <rFont val="Arial CE"/>
        <family val="2"/>
      </rPr>
      <t>(V1)</t>
    </r>
    <r>
      <rPr>
        <b/>
        <sz val="12"/>
        <color indexed="12"/>
        <rFont val="Arial CE"/>
        <family val="2"/>
      </rPr>
      <t>/V</t>
    </r>
    <r>
      <rPr>
        <b/>
        <vertAlign val="subscript"/>
        <sz val="12"/>
        <color indexed="12"/>
        <rFont val="Arial CE"/>
        <family val="2"/>
      </rPr>
      <t>1</t>
    </r>
  </si>
  <si>
    <r>
      <t>Stanovení nejistoty objemu V</t>
    </r>
    <r>
      <rPr>
        <b/>
        <vertAlign val="subscript"/>
        <sz val="14"/>
        <rFont val="Arial CE"/>
        <family val="2"/>
      </rPr>
      <t>2</t>
    </r>
  </si>
  <si>
    <t>Odměrná baňka 100 ml</t>
  </si>
  <si>
    <r>
      <t>Nejistota u</t>
    </r>
    <r>
      <rPr>
        <b/>
        <vertAlign val="subscript"/>
        <sz val="12"/>
        <color indexed="50"/>
        <rFont val="Arial CE"/>
        <family val="2"/>
      </rPr>
      <t>(V2)</t>
    </r>
  </si>
  <si>
    <r>
      <t>Nejistota u</t>
    </r>
    <r>
      <rPr>
        <b/>
        <vertAlign val="subscript"/>
        <sz val="12"/>
        <color indexed="50"/>
        <rFont val="Arial CE"/>
        <family val="2"/>
      </rPr>
      <t>(V2)</t>
    </r>
    <r>
      <rPr>
        <b/>
        <sz val="12"/>
        <color indexed="50"/>
        <rFont val="Arial CE"/>
        <family val="2"/>
      </rPr>
      <t>/V</t>
    </r>
    <r>
      <rPr>
        <b/>
        <vertAlign val="subscript"/>
        <sz val="12"/>
        <color indexed="50"/>
        <rFont val="Arial CE"/>
        <family val="2"/>
      </rPr>
      <t>2</t>
    </r>
  </si>
  <si>
    <r>
      <t>Ředění f = V</t>
    </r>
    <r>
      <rPr>
        <b/>
        <vertAlign val="subscript"/>
        <sz val="14"/>
        <rFont val="Arial CE"/>
        <family val="2"/>
      </rPr>
      <t>2</t>
    </r>
    <r>
      <rPr>
        <b/>
        <sz val="14"/>
        <rFont val="Arial CE"/>
        <family val="2"/>
      </rPr>
      <t>/V</t>
    </r>
    <r>
      <rPr>
        <b/>
        <vertAlign val="subscript"/>
        <sz val="14"/>
        <rFont val="Arial CE"/>
        <family val="2"/>
      </rPr>
      <t>1</t>
    </r>
  </si>
  <si>
    <r>
      <t>V</t>
    </r>
    <r>
      <rPr>
        <vertAlign val="subscript"/>
        <sz val="10"/>
        <rFont val="Arial CE"/>
        <family val="2"/>
      </rPr>
      <t>1</t>
    </r>
  </si>
  <si>
    <r>
      <t>V</t>
    </r>
    <r>
      <rPr>
        <vertAlign val="subscript"/>
        <sz val="10"/>
        <rFont val="Arial CE"/>
        <family val="2"/>
      </rPr>
      <t>2</t>
    </r>
  </si>
  <si>
    <r>
      <t>Nejistota u</t>
    </r>
    <r>
      <rPr>
        <vertAlign val="subscript"/>
        <sz val="10"/>
        <rFont val="Arial CE"/>
        <family val="2"/>
      </rPr>
      <t>(V1)</t>
    </r>
    <r>
      <rPr>
        <sz val="10"/>
        <rFont val="Arial CE"/>
        <family val="2"/>
      </rPr>
      <t>/V</t>
    </r>
    <r>
      <rPr>
        <vertAlign val="subscript"/>
        <sz val="10"/>
        <rFont val="Arial CE"/>
        <family val="2"/>
      </rPr>
      <t>1</t>
    </r>
  </si>
  <si>
    <r>
      <t>Nejistota u</t>
    </r>
    <r>
      <rPr>
        <vertAlign val="subscript"/>
        <sz val="10"/>
        <rFont val="Arial CE"/>
        <family val="2"/>
      </rPr>
      <t>(V2)</t>
    </r>
    <r>
      <rPr>
        <sz val="10"/>
        <rFont val="Arial CE"/>
        <family val="2"/>
      </rPr>
      <t>/V</t>
    </r>
    <r>
      <rPr>
        <vertAlign val="subscript"/>
        <sz val="10"/>
        <rFont val="Arial CE"/>
        <family val="2"/>
      </rPr>
      <t>2</t>
    </r>
  </si>
  <si>
    <r>
      <t>f = V</t>
    </r>
    <r>
      <rPr>
        <b/>
        <vertAlign val="subscript"/>
        <sz val="12"/>
        <color indexed="61"/>
        <rFont val="Arial CE"/>
        <family val="2"/>
      </rPr>
      <t>2</t>
    </r>
    <r>
      <rPr>
        <b/>
        <sz val="12"/>
        <color indexed="61"/>
        <rFont val="Arial CE"/>
        <family val="2"/>
      </rPr>
      <t>/V</t>
    </r>
    <r>
      <rPr>
        <b/>
        <vertAlign val="subscript"/>
        <sz val="12"/>
        <color indexed="61"/>
        <rFont val="Arial CE"/>
        <family val="2"/>
      </rPr>
      <t>1</t>
    </r>
  </si>
  <si>
    <t>u(f)/f</t>
  </si>
  <si>
    <t>TOLERANCE ODMĚRNÉHO NÁDOBÍ</t>
  </si>
  <si>
    <t xml:space="preserve">Jmenovitý objem </t>
  </si>
  <si>
    <t xml:space="preserve">Největší dovolená chyba objemu </t>
  </si>
  <si>
    <r>
      <t>(cm</t>
    </r>
    <r>
      <rPr>
        <b/>
        <i/>
        <vertAlign val="superscript"/>
        <sz val="10"/>
        <rFont val="Arial CE"/>
        <family val="2"/>
      </rPr>
      <t>3</t>
    </r>
    <r>
      <rPr>
        <b/>
        <i/>
        <sz val="10"/>
        <rFont val="Arial CE"/>
        <family val="0"/>
      </rPr>
      <t>)</t>
    </r>
  </si>
  <si>
    <t>Třída přesnosti A</t>
  </si>
  <si>
    <t>Třída přesnosti B</t>
  </si>
  <si>
    <t>třída A</t>
  </si>
  <si>
    <t>třída B</t>
  </si>
  <si>
    <t>± 0,10</t>
  </si>
  <si>
    <t>Jmenovitý objem</t>
  </si>
  <si>
    <t>Dělení stupnice</t>
  </si>
  <si>
    <t>Největší dovolená chyba objemu</t>
  </si>
  <si>
    <t>(ml)</t>
  </si>
  <si>
    <r>
      <t xml:space="preserve">TEPELNÉ VLASTNOSTI KAPALIN </t>
    </r>
    <r>
      <rPr>
        <b/>
        <vertAlign val="superscript"/>
        <sz val="14"/>
        <rFont val="Arial CE"/>
        <family val="2"/>
      </rPr>
      <t>1</t>
    </r>
  </si>
  <si>
    <t>je teplotní součinitel objemové roztažnosti</t>
  </si>
  <si>
    <t>Kapalina</t>
  </si>
  <si>
    <t>aceton</t>
  </si>
  <si>
    <t>benzen</t>
  </si>
  <si>
    <t>diethylether</t>
  </si>
  <si>
    <t>ethylalkohol</t>
  </si>
  <si>
    <t>glycerin</t>
  </si>
  <si>
    <t>chlorid uhličitý</t>
  </si>
  <si>
    <t>chloroform</t>
  </si>
  <si>
    <t>kyselina octová</t>
  </si>
  <si>
    <t>methylalkohol</t>
  </si>
  <si>
    <t>pentan</t>
  </si>
  <si>
    <t>sirouhlík</t>
  </si>
  <si>
    <t>toluen</t>
  </si>
  <si>
    <t xml:space="preserve">xylen </t>
  </si>
  <si>
    <t xml:space="preserve">1.  </t>
  </si>
  <si>
    <r>
      <t xml:space="preserve">Brož J., Roskovec V., Valouch M.: </t>
    </r>
    <r>
      <rPr>
        <i/>
        <sz val="10"/>
        <rFont val="Arial CE"/>
        <family val="0"/>
      </rPr>
      <t>Fyzikální a matematické tabulky.</t>
    </r>
  </si>
  <si>
    <t xml:space="preserve">SNTL, Praha 1980, str. 66. </t>
  </si>
  <si>
    <t>Poznámka:</t>
  </si>
  <si>
    <t xml:space="preserve">Pokud je třeba zpřesnit odhad vlivu tepelné roztažnosti vodných roztoků, </t>
  </si>
  <si>
    <t>je možné potřebné údaje najít v běžných analytických tabulkách.</t>
  </si>
  <si>
    <r>
      <t xml:space="preserve">(Např. Sýkora V., Zátka V.: </t>
    </r>
    <r>
      <rPr>
        <i/>
        <sz val="10"/>
        <rFont val="Arial CE"/>
        <family val="0"/>
      </rPr>
      <t>Příruční tabulky pro chemiky.</t>
    </r>
    <r>
      <rPr>
        <sz val="10"/>
        <rFont val="Arial CE"/>
        <family val="0"/>
      </rPr>
      <t xml:space="preserve"> SNTL,</t>
    </r>
  </si>
  <si>
    <r>
      <t xml:space="preserve"> Praha 1960, str. 56; Küster-Thiel: </t>
    </r>
    <r>
      <rPr>
        <i/>
        <sz val="10"/>
        <rFont val="Arial CE"/>
        <family val="0"/>
      </rPr>
      <t>Chemicko-analytické výpočetní tabulky.</t>
    </r>
    <r>
      <rPr>
        <sz val="10"/>
        <rFont val="Arial CE"/>
        <family val="0"/>
      </rPr>
      <t xml:space="preserve"> </t>
    </r>
  </si>
  <si>
    <t xml:space="preserve"> Academia, Praha 1988, str. 84).</t>
  </si>
  <si>
    <t>Stanovení nejistoty koncentrace</t>
  </si>
  <si>
    <t>Zadání:</t>
  </si>
  <si>
    <t>Objem,</t>
  </si>
  <si>
    <t>Popis</t>
  </si>
  <si>
    <t>Opakovatelnost doplňování</t>
  </si>
  <si>
    <t>Tolerance</t>
  </si>
  <si>
    <t xml:space="preserve"> symbol</t>
  </si>
  <si>
    <t xml:space="preserve"> (směr. odchylka, ml)</t>
  </si>
  <si>
    <t xml:space="preserve">  ± a(ml)</t>
  </si>
  <si>
    <t>pipeta 10 ml</t>
  </si>
  <si>
    <t>± 0,02</t>
  </si>
  <si>
    <t>odm. baňka 100 ml</t>
  </si>
  <si>
    <t>Řešení:</t>
  </si>
  <si>
    <t>nejistota zás. roztoku</t>
  </si>
  <si>
    <t>u/C</t>
  </si>
  <si>
    <t>Výpočet nejistoty zřeďovacího poměru</t>
  </si>
  <si>
    <r>
      <t>Stanovení nejistoty objemu V</t>
    </r>
    <r>
      <rPr>
        <b/>
        <vertAlign val="subscript"/>
        <sz val="13"/>
        <rFont val="Arial CE"/>
        <family val="2"/>
      </rPr>
      <t>1</t>
    </r>
  </si>
  <si>
    <t>Pipeta 10 ml</t>
  </si>
  <si>
    <r>
      <t>Stanovení nejistoty objemu V</t>
    </r>
    <r>
      <rPr>
        <b/>
        <vertAlign val="subscript"/>
        <sz val="13"/>
        <rFont val="Arial CE"/>
        <family val="2"/>
      </rPr>
      <t>2</t>
    </r>
  </si>
  <si>
    <r>
      <t>Ředění f = V</t>
    </r>
    <r>
      <rPr>
        <b/>
        <vertAlign val="subscript"/>
        <sz val="13"/>
        <rFont val="Arial CE"/>
        <family val="2"/>
      </rPr>
      <t>2</t>
    </r>
    <r>
      <rPr>
        <b/>
        <sz val="13"/>
        <rFont val="Arial CE"/>
        <family val="2"/>
      </rPr>
      <t>/V</t>
    </r>
    <r>
      <rPr>
        <b/>
        <vertAlign val="subscript"/>
        <sz val="13"/>
        <rFont val="Arial CE"/>
        <family val="2"/>
      </rPr>
      <t>1</t>
    </r>
  </si>
  <si>
    <t>Shrnutí</t>
  </si>
  <si>
    <t>koncentrace kalibr. roztoku (mg/l)</t>
  </si>
  <si>
    <r>
      <t>nejistota kalibračního roztoku u</t>
    </r>
    <r>
      <rPr>
        <vertAlign val="subscript"/>
        <sz val="10"/>
        <rFont val="Arial CE"/>
        <family val="2"/>
      </rPr>
      <t>k</t>
    </r>
    <r>
      <rPr>
        <sz val="10"/>
        <rFont val="Arial CE"/>
        <family val="2"/>
      </rPr>
      <t>/c</t>
    </r>
    <r>
      <rPr>
        <vertAlign val="subscript"/>
        <sz val="10"/>
        <rFont val="Arial CE"/>
        <family val="2"/>
      </rPr>
      <t>k</t>
    </r>
  </si>
  <si>
    <r>
      <t>nejistota kalibračního roztoku u</t>
    </r>
    <r>
      <rPr>
        <vertAlign val="subscript"/>
        <sz val="10"/>
        <rFont val="Arial CE"/>
        <family val="2"/>
      </rPr>
      <t xml:space="preserve">k </t>
    </r>
    <r>
      <rPr>
        <sz val="10"/>
        <rFont val="Arial CE"/>
        <family val="2"/>
      </rPr>
      <t>(mg/l)</t>
    </r>
  </si>
  <si>
    <t>rozšířená nejistota U (mg/l)</t>
  </si>
  <si>
    <t>Výsledek</t>
  </si>
  <si>
    <t xml:space="preserve">Kolísání teploty ± °C </t>
  </si>
  <si>
    <t>kalibračního roztoku pesticidu</t>
  </si>
  <si>
    <t>Validace softwaru</t>
  </si>
  <si>
    <r>
      <t>Nejistota u</t>
    </r>
    <r>
      <rPr>
        <b/>
        <vertAlign val="subscript"/>
        <sz val="12"/>
        <color indexed="10"/>
        <rFont val="Arial CE"/>
        <family val="2"/>
      </rPr>
      <t>(V1)</t>
    </r>
  </si>
  <si>
    <t xml:space="preserve">Odměrná baňka 100 ml </t>
  </si>
  <si>
    <r>
      <t>pro výpočet nejistoty měření dle ISO</t>
    </r>
    <r>
      <rPr>
        <b/>
        <i/>
        <vertAlign val="superscript"/>
        <sz val="18"/>
        <color indexed="12"/>
        <rFont val="Arial CE"/>
        <family val="2"/>
      </rPr>
      <t>1,2</t>
    </r>
  </si>
  <si>
    <t xml:space="preserve">Instrukce jsou uvedeny  poznámkách, které se vyvolají umístěním kurzoru na červenou značku buňky </t>
  </si>
  <si>
    <t>Stanoveno</t>
  </si>
  <si>
    <t>Složky nejistoty</t>
  </si>
  <si>
    <t>Příčina</t>
  </si>
  <si>
    <t>Metoda stanovení</t>
  </si>
  <si>
    <t>Typická hodnota</t>
  </si>
  <si>
    <t>příklad</t>
  </si>
  <si>
    <t>objem (kapaliny)</t>
  </si>
  <si>
    <t>nejistota kalibrace</t>
  </si>
  <si>
    <t>uvedeno ve specifikaci výrobce, převedeno na směrodatnou odchylku</t>
  </si>
  <si>
    <r>
      <t>Pro skleněné nádobí objemu V třídy A podle ASTM je tato mez přibližně V</t>
    </r>
    <r>
      <rPr>
        <vertAlign val="superscript"/>
        <sz val="9"/>
        <rFont val="Times New Roman"/>
        <family val="1"/>
      </rPr>
      <t>0,6</t>
    </r>
    <r>
      <rPr>
        <sz val="9"/>
        <rFont val="Times New Roman"/>
        <family val="1"/>
      </rPr>
      <t>/200</t>
    </r>
  </si>
  <si>
    <t>10 ml (třída A)</t>
  </si>
  <si>
    <t>teplota</t>
  </si>
  <si>
    <t xml:space="preserve">odchylky teploty od teploty kalibrace způsobuje rozdíl objemu při standardní teplotě </t>
  </si>
  <si>
    <r>
      <t>2 x 10</t>
    </r>
    <r>
      <rPr>
        <vertAlign val="superscript"/>
        <sz val="9"/>
        <rFont val="Times New Roman"/>
        <family val="1"/>
      </rPr>
      <t>-4</t>
    </r>
    <r>
      <rPr>
        <sz val="9"/>
        <rFont val="Times New Roman"/>
        <family val="1"/>
      </rPr>
      <t xml:space="preserve"> K</t>
    </r>
    <r>
      <rPr>
        <vertAlign val="superscript"/>
        <sz val="9"/>
        <rFont val="Times New Roman"/>
        <family val="1"/>
      </rPr>
      <t>-1</t>
    </r>
    <r>
      <rPr>
        <sz val="9"/>
        <rFont val="Times New Roman"/>
        <family val="1"/>
      </rPr>
      <t xml:space="preserve"> pro vodu a</t>
    </r>
  </si>
  <si>
    <r>
      <t>1 x 10</t>
    </r>
    <r>
      <rPr>
        <vertAlign val="superscript"/>
        <sz val="9"/>
        <rFont val="Times New Roman"/>
        <family val="1"/>
      </rPr>
      <t>-3</t>
    </r>
    <r>
      <rPr>
        <sz val="9"/>
        <rFont val="Times New Roman"/>
        <family val="1"/>
      </rPr>
      <t xml:space="preserve"> K</t>
    </r>
    <r>
      <rPr>
        <vertAlign val="superscript"/>
        <sz val="9"/>
        <rFont val="Times New Roman"/>
        <family val="1"/>
      </rPr>
      <t>-1</t>
    </r>
    <r>
      <rPr>
        <sz val="9"/>
        <rFont val="Times New Roman"/>
        <family val="1"/>
      </rPr>
      <t xml:space="preserve"> pro org. kapaliny</t>
    </r>
  </si>
  <si>
    <t>100 ml voda</t>
  </si>
  <si>
    <t>variabilita mezi jednotlivými odměřováními</t>
  </si>
  <si>
    <t>různá</t>
  </si>
  <si>
    <t>Směrodatná odchylka z opakovaných kontrolních odměřování (zjištěna vážením)</t>
  </si>
  <si>
    <t>25 ml pipeta</t>
  </si>
  <si>
    <t>opakované naplnění / zvážení:</t>
  </si>
  <si>
    <r>
      <t>s</t>
    </r>
    <r>
      <rPr>
        <b/>
        <sz val="9"/>
        <rFont val="Times New Roman"/>
        <family val="1"/>
      </rPr>
      <t xml:space="preserve"> </t>
    </r>
    <r>
      <rPr>
        <sz val="9"/>
        <rFont val="Times New Roman"/>
        <family val="1"/>
      </rPr>
      <t>= 0,0092 ml</t>
    </r>
  </si>
  <si>
    <r>
      <t xml:space="preserve">Běžné  hodnoty nejistot objemových operací </t>
    </r>
    <r>
      <rPr>
        <vertAlign val="superscript"/>
        <sz val="10"/>
        <color indexed="12"/>
        <rFont val="Times New Roman"/>
        <family val="1"/>
      </rPr>
      <t>1</t>
    </r>
  </si>
  <si>
    <r>
      <t>Δ</t>
    </r>
    <r>
      <rPr>
        <sz val="9"/>
        <rFont val="Times New Roman"/>
        <family val="1"/>
      </rPr>
      <t>T</t>
    </r>
    <r>
      <rPr>
        <sz val="9"/>
        <rFont val="Arial"/>
        <family val="2"/>
      </rPr>
      <t>α</t>
    </r>
    <r>
      <rPr>
        <sz val="9"/>
        <rFont val="Times New Roman"/>
        <family val="1"/>
      </rPr>
      <t>/(2</t>
    </r>
    <r>
      <rPr>
        <sz val="9"/>
        <rFont val="Arial"/>
        <family val="2"/>
      </rPr>
      <t>√</t>
    </r>
    <r>
      <rPr>
        <sz val="9"/>
        <rFont val="Times New Roman"/>
        <family val="1"/>
      </rPr>
      <t>3) poskytuje relativní směrodatnou odchylku, kde ΔT je možný teplotní rozsah a α součinitel teplotní roztažnosti kapaliny</t>
    </r>
  </si>
  <si>
    <r>
      <t xml:space="preserve">0,03 ml pro práci v rozmezí 3 </t>
    </r>
    <r>
      <rPr>
        <sz val="9"/>
        <rFont val="Arial"/>
        <family val="2"/>
      </rPr>
      <t>º</t>
    </r>
    <r>
      <rPr>
        <sz val="9"/>
        <rFont val="Times New Roman"/>
        <family val="1"/>
      </rPr>
      <t xml:space="preserve">C od uvedené pracovní teploty </t>
    </r>
  </si>
  <si>
    <r>
      <t xml:space="preserve">α </t>
    </r>
    <r>
      <rPr>
        <sz val="9"/>
        <rFont val="Times New Roman"/>
        <family val="1"/>
      </rPr>
      <t>je přibližně</t>
    </r>
  </si>
  <si>
    <t xml:space="preserve">Největší dovolená odchylka objemu </t>
  </si>
  <si>
    <t>Třída přesnosti A a AS</t>
  </si>
  <si>
    <r>
      <t>(</t>
    </r>
    <r>
      <rPr>
        <b/>
        <sz val="10"/>
        <rFont val="Arial"/>
        <family val="2"/>
      </rPr>
      <t xml:space="preserve">± </t>
    </r>
    <r>
      <rPr>
        <b/>
        <i/>
        <sz val="10"/>
        <rFont val="Arial CE"/>
        <family val="0"/>
      </rPr>
      <t>ml)</t>
    </r>
  </si>
  <si>
    <t>Nejmenší dělení stupnice</t>
  </si>
  <si>
    <t>0,10</t>
  </si>
  <si>
    <t>0,1</t>
  </si>
  <si>
    <t>0,007</t>
  </si>
  <si>
    <t>0,010</t>
  </si>
  <si>
    <t>0,030</t>
  </si>
  <si>
    <t>0,05</t>
  </si>
  <si>
    <t>0,02</t>
  </si>
  <si>
    <t>0,2</t>
  </si>
  <si>
    <t>Vnitřní průměr hrdla</t>
  </si>
  <si>
    <r>
      <t>(ml</t>
    </r>
    <r>
      <rPr>
        <b/>
        <i/>
        <sz val="10"/>
        <rFont val="Arial CE"/>
        <family val="2"/>
      </rPr>
      <t>)</t>
    </r>
  </si>
  <si>
    <t>(mm)</t>
  </si>
  <si>
    <t>1</t>
  </si>
  <si>
    <t>2</t>
  </si>
  <si>
    <t>5</t>
  </si>
  <si>
    <t>10</t>
  </si>
  <si>
    <t>20</t>
  </si>
  <si>
    <t>25</t>
  </si>
  <si>
    <t>50</t>
  </si>
  <si>
    <t>100</t>
  </si>
  <si>
    <t>200</t>
  </si>
  <si>
    <t>250</t>
  </si>
  <si>
    <t>500</t>
  </si>
  <si>
    <t>2000</t>
  </si>
  <si>
    <t>5000</t>
  </si>
  <si>
    <t>1000</t>
  </si>
  <si>
    <r>
      <t xml:space="preserve">7 </t>
    </r>
    <r>
      <rPr>
        <sz val="10"/>
        <rFont val="Arial"/>
        <family val="2"/>
      </rPr>
      <t>±</t>
    </r>
    <r>
      <rPr>
        <sz val="10"/>
        <rFont val="Arial CE"/>
        <family val="0"/>
      </rPr>
      <t>1</t>
    </r>
  </si>
  <si>
    <r>
      <t xml:space="preserve">9 </t>
    </r>
    <r>
      <rPr>
        <sz val="10"/>
        <rFont val="Arial"/>
        <family val="2"/>
      </rPr>
      <t>±</t>
    </r>
    <r>
      <rPr>
        <sz val="10"/>
        <rFont val="Arial CE"/>
        <family val="0"/>
      </rPr>
      <t>1</t>
    </r>
  </si>
  <si>
    <r>
      <t xml:space="preserve">11 </t>
    </r>
    <r>
      <rPr>
        <sz val="10"/>
        <rFont val="Arial"/>
        <family val="2"/>
      </rPr>
      <t>±</t>
    </r>
    <r>
      <rPr>
        <sz val="10"/>
        <rFont val="Arial CE"/>
        <family val="0"/>
      </rPr>
      <t>1</t>
    </r>
  </si>
  <si>
    <r>
      <t xml:space="preserve">13 </t>
    </r>
    <r>
      <rPr>
        <sz val="10"/>
        <rFont val="Arial"/>
        <family val="2"/>
      </rPr>
      <t>±</t>
    </r>
    <r>
      <rPr>
        <sz val="10"/>
        <rFont val="Arial CE"/>
        <family val="0"/>
      </rPr>
      <t>1</t>
    </r>
  </si>
  <si>
    <r>
      <t xml:space="preserve">15 </t>
    </r>
    <r>
      <rPr>
        <sz val="10"/>
        <rFont val="Arial"/>
        <family val="2"/>
      </rPr>
      <t>±</t>
    </r>
    <r>
      <rPr>
        <sz val="10"/>
        <rFont val="Arial CE"/>
        <family val="0"/>
      </rPr>
      <t>1,5</t>
    </r>
  </si>
  <si>
    <r>
      <t xml:space="preserve">19 </t>
    </r>
    <r>
      <rPr>
        <sz val="10"/>
        <rFont val="Arial"/>
        <family val="2"/>
      </rPr>
      <t>±2</t>
    </r>
  </si>
  <si>
    <r>
      <t xml:space="preserve">23 </t>
    </r>
    <r>
      <rPr>
        <sz val="10"/>
        <rFont val="Arial"/>
        <family val="2"/>
      </rPr>
      <t>±2</t>
    </r>
  </si>
  <si>
    <r>
      <t xml:space="preserve">27,5 </t>
    </r>
    <r>
      <rPr>
        <sz val="10"/>
        <rFont val="Arial"/>
        <family val="2"/>
      </rPr>
      <t>±</t>
    </r>
    <r>
      <rPr>
        <sz val="10"/>
        <rFont val="Arial CE"/>
        <family val="0"/>
      </rPr>
      <t>1,5</t>
    </r>
  </si>
  <si>
    <r>
      <t xml:space="preserve">38 </t>
    </r>
    <r>
      <rPr>
        <sz val="10"/>
        <rFont val="Arial"/>
        <family val="2"/>
      </rPr>
      <t>±3</t>
    </r>
  </si>
  <si>
    <r>
      <t>±</t>
    </r>
    <r>
      <rPr>
        <sz val="10"/>
        <rFont val="Arial CE"/>
        <family val="0"/>
      </rPr>
      <t>0,025</t>
    </r>
  </si>
  <si>
    <r>
      <t>±</t>
    </r>
    <r>
      <rPr>
        <sz val="10"/>
        <rFont val="Arial CE"/>
        <family val="0"/>
      </rPr>
      <t>0,050</t>
    </r>
  </si>
  <si>
    <r>
      <t>±</t>
    </r>
    <r>
      <rPr>
        <sz val="10"/>
        <rFont val="Arial CE"/>
        <family val="0"/>
      </rPr>
      <t>0,060</t>
    </r>
  </si>
  <si>
    <r>
      <t>±</t>
    </r>
    <r>
      <rPr>
        <sz val="10"/>
        <rFont val="Arial CE"/>
        <family val="0"/>
      </rPr>
      <t>0,025</t>
    </r>
  </si>
  <si>
    <r>
      <t>±</t>
    </r>
    <r>
      <rPr>
        <sz val="10"/>
        <rFont val="Arial CE"/>
        <family val="0"/>
      </rPr>
      <t>0,040</t>
    </r>
  </si>
  <si>
    <r>
      <t>±</t>
    </r>
    <r>
      <rPr>
        <sz val="10"/>
        <rFont val="Arial CE"/>
        <family val="0"/>
      </rPr>
      <t>0,100</t>
    </r>
  </si>
  <si>
    <r>
      <t>±</t>
    </r>
    <r>
      <rPr>
        <sz val="10"/>
        <rFont val="Arial CE"/>
        <family val="0"/>
      </rPr>
      <t>0,150</t>
    </r>
  </si>
  <si>
    <r>
      <t>±</t>
    </r>
    <r>
      <rPr>
        <sz val="10"/>
        <rFont val="Arial CE"/>
        <family val="0"/>
      </rPr>
      <t>0,250</t>
    </r>
  </si>
  <si>
    <r>
      <t>±</t>
    </r>
    <r>
      <rPr>
        <sz val="10"/>
        <rFont val="Arial CE"/>
        <family val="0"/>
      </rPr>
      <t>0,400</t>
    </r>
  </si>
  <si>
    <r>
      <t>±</t>
    </r>
    <r>
      <rPr>
        <sz val="10"/>
        <rFont val="Arial CE"/>
        <family val="0"/>
      </rPr>
      <t>0,600</t>
    </r>
  </si>
  <si>
    <r>
      <t>±1</t>
    </r>
    <r>
      <rPr>
        <sz val="10"/>
        <rFont val="Arial CE"/>
        <family val="0"/>
      </rPr>
      <t>,200</t>
    </r>
  </si>
  <si>
    <r>
      <t>±</t>
    </r>
    <r>
      <rPr>
        <sz val="10"/>
        <rFont val="Arial CE"/>
        <family val="0"/>
      </rPr>
      <t>0,080</t>
    </r>
  </si>
  <si>
    <r>
      <t>±</t>
    </r>
    <r>
      <rPr>
        <sz val="10"/>
        <rFont val="Arial CE"/>
        <family val="0"/>
      </rPr>
      <t>0,120</t>
    </r>
  </si>
  <si>
    <r>
      <t>±</t>
    </r>
    <r>
      <rPr>
        <sz val="10"/>
        <rFont val="Arial CE"/>
        <family val="0"/>
      </rPr>
      <t>0,200</t>
    </r>
  </si>
  <si>
    <r>
      <t>±</t>
    </r>
    <r>
      <rPr>
        <sz val="10"/>
        <rFont val="Arial CE"/>
        <family val="0"/>
      </rPr>
      <t>0,300</t>
    </r>
  </si>
  <si>
    <r>
      <t>±</t>
    </r>
    <r>
      <rPr>
        <sz val="10"/>
        <rFont val="Arial CE"/>
        <family val="0"/>
      </rPr>
      <t>0,500</t>
    </r>
  </si>
  <si>
    <r>
      <t>±</t>
    </r>
    <r>
      <rPr>
        <sz val="10"/>
        <rFont val="Arial CE"/>
        <family val="0"/>
      </rPr>
      <t>0,800</t>
    </r>
  </si>
  <si>
    <r>
      <t>±1</t>
    </r>
    <r>
      <rPr>
        <sz val="10"/>
        <rFont val="Arial CE"/>
        <family val="0"/>
      </rPr>
      <t>,200</t>
    </r>
  </si>
  <si>
    <r>
      <t>±</t>
    </r>
    <r>
      <rPr>
        <sz val="10"/>
        <rFont val="Arial CE"/>
        <family val="0"/>
      </rPr>
      <t>2,400</t>
    </r>
  </si>
  <si>
    <r>
      <t xml:space="preserve">27,5 </t>
    </r>
    <r>
      <rPr>
        <sz val="10"/>
        <rFont val="Arial"/>
        <family val="2"/>
      </rPr>
      <t>±2,5</t>
    </r>
  </si>
  <si>
    <r>
      <t>±</t>
    </r>
    <r>
      <rPr>
        <sz val="10"/>
        <rFont val="Arial CE"/>
        <family val="0"/>
      </rPr>
      <t>0,040</t>
    </r>
  </si>
  <si>
    <r>
      <t>±</t>
    </r>
    <r>
      <rPr>
        <sz val="10"/>
        <rFont val="Arial CE"/>
        <family val="0"/>
      </rPr>
      <t>0,060</t>
    </r>
  </si>
  <si>
    <r>
      <t>±</t>
    </r>
    <r>
      <rPr>
        <sz val="10"/>
        <rFont val="Arial CE"/>
        <family val="0"/>
      </rPr>
      <t>0,100</t>
    </r>
  </si>
  <si>
    <t>±1,200</t>
  </si>
  <si>
    <t>nebo hrdlem na zátku podle  ČSN EN ISO 4788 (2006)</t>
  </si>
  <si>
    <t>Celková výška</t>
  </si>
  <si>
    <r>
      <t>(</t>
    </r>
    <r>
      <rPr>
        <b/>
        <sz val="10"/>
        <rFont val="Arial"/>
        <family val="2"/>
      </rPr>
      <t>±</t>
    </r>
    <r>
      <rPr>
        <b/>
        <i/>
        <sz val="10"/>
        <rFont val="Arial CE"/>
        <family val="0"/>
      </rPr>
      <t xml:space="preserve"> ml)</t>
    </r>
  </si>
  <si>
    <t>Třída A</t>
  </si>
  <si>
    <t>Třída B</t>
  </si>
  <si>
    <t xml:space="preserve">Odměrné válce Část 1: Odměrné válce vysokého tvaru s výlevkou </t>
  </si>
  <si>
    <t>Odměrné válce Část 2: Odměrné válce se nízkého tvaru s výlevkou podle  ČSN EN ISO 4788 (2006)</t>
  </si>
  <si>
    <t>1 nebo 2</t>
  </si>
  <si>
    <t xml:space="preserve">český překlad zaveden jako TNI 01 4109-3:2011 Nejistoty měření - Část 3: Pokyn pro vyjádření nejistoty měření (GUM:1995).
</t>
  </si>
  <si>
    <t>Odkaz [2], příklad A1 str. 49 poskytuje</t>
  </si>
  <si>
    <t>pro výpočet nejistoty měření dle ISO</t>
  </si>
  <si>
    <t>1. Kvalimetrie 19. Stanovení nejistoty analytického měření. Eurachem-ČR, Praha 2014</t>
  </si>
  <si>
    <t xml:space="preserve">    Příloha G. ISBN 978-80-86322-07-0 </t>
  </si>
  <si>
    <r>
      <t xml:space="preserve">     </t>
    </r>
    <r>
      <rPr>
        <sz val="9"/>
        <rFont val="Arial"/>
        <family val="2"/>
      </rPr>
      <t>EURACHEM/CITAC Guide (2012).</t>
    </r>
  </si>
  <si>
    <t xml:space="preserve">    Překlad Quantifying Uncertainty in Analytical Measurement.Measurement. 3rd Edition  </t>
  </si>
  <si>
    <t>omezená přesnost [accuracy] kalibrace</t>
  </si>
  <si>
    <t>0.02 / √3 = 0,01 ml                              (předpokládá se rovnoměrné rozdělení)</t>
  </si>
  <si>
    <r>
      <t xml:space="preserve">Nedělené pipety (ČSN EN ISO 648:2009, OOP č. 0111-OOP-C030-13, tabulka 4) </t>
    </r>
    <r>
      <rPr>
        <sz val="12"/>
        <rFont val="Arial CE"/>
        <family val="2"/>
      </rPr>
      <t xml:space="preserve"> </t>
    </r>
  </si>
  <si>
    <t>Dělené  pipety  (ČSN EN ISO 835:2007, OOP č. 0111-OOP-C030-13, tabulka 3)</t>
  </si>
  <si>
    <t>Odměrné baňky úzkohrdlé (ČSN ISO 1042:1999, OOP č. 0111-OOP-C030-13, tabulka 1)</t>
  </si>
  <si>
    <t>Odměrné baňky širokohrdlé podle (ČSN ISO 1042:1999, OOP č. 0111-OOP-C030-13, tabulka 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</si>
</sst>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
    <numFmt numFmtId="165" formatCode="0.00000"/>
  </numFmts>
  <fonts count="114">
    <font>
      <sz val="10"/>
      <name val="Arial CE"/>
      <family val="0"/>
    </font>
    <font>
      <sz val="11"/>
      <color indexed="8"/>
      <name val="Calibri"/>
      <family val="2"/>
    </font>
    <font>
      <b/>
      <sz val="10"/>
      <name val="Arial CE"/>
      <family val="0"/>
    </font>
    <font>
      <i/>
      <sz val="10"/>
      <name val="Arial CE"/>
      <family val="0"/>
    </font>
    <font>
      <b/>
      <i/>
      <sz val="10"/>
      <name val="Arial CE"/>
      <family val="0"/>
    </font>
    <font>
      <sz val="10"/>
      <color indexed="10"/>
      <name val="Arial CE"/>
      <family val="2"/>
    </font>
    <font>
      <vertAlign val="subscript"/>
      <sz val="10"/>
      <name val="Arial CE"/>
      <family val="2"/>
    </font>
    <font>
      <vertAlign val="superscript"/>
      <sz val="10"/>
      <name val="Arial CE"/>
      <family val="2"/>
    </font>
    <font>
      <b/>
      <sz val="12"/>
      <color indexed="12"/>
      <name val="Arial CE"/>
      <family val="2"/>
    </font>
    <font>
      <sz val="12"/>
      <color indexed="12"/>
      <name val="Arial CE"/>
      <family val="2"/>
    </font>
    <font>
      <b/>
      <vertAlign val="subscript"/>
      <sz val="12"/>
      <color indexed="12"/>
      <name val="Arial CE"/>
      <family val="2"/>
    </font>
    <font>
      <b/>
      <sz val="12"/>
      <color indexed="50"/>
      <name val="Arial CE"/>
      <family val="2"/>
    </font>
    <font>
      <sz val="12"/>
      <color indexed="50"/>
      <name val="Arial CE"/>
      <family val="2"/>
    </font>
    <font>
      <b/>
      <vertAlign val="subscript"/>
      <sz val="12"/>
      <color indexed="50"/>
      <name val="Arial CE"/>
      <family val="2"/>
    </font>
    <font>
      <b/>
      <sz val="12"/>
      <color indexed="61"/>
      <name val="Arial CE"/>
      <family val="2"/>
    </font>
    <font>
      <b/>
      <vertAlign val="subscript"/>
      <sz val="12"/>
      <color indexed="61"/>
      <name val="Arial CE"/>
      <family val="2"/>
    </font>
    <font>
      <b/>
      <sz val="13"/>
      <name val="Arial CE"/>
      <family val="2"/>
    </font>
    <font>
      <b/>
      <vertAlign val="subscript"/>
      <sz val="13"/>
      <name val="Arial CE"/>
      <family val="2"/>
    </font>
    <font>
      <b/>
      <i/>
      <sz val="13"/>
      <name val="Arial CE"/>
      <family val="2"/>
    </font>
    <font>
      <b/>
      <sz val="12"/>
      <color indexed="9"/>
      <name val="Arial CE"/>
      <family val="2"/>
    </font>
    <font>
      <b/>
      <sz val="10"/>
      <color indexed="61"/>
      <name val="Arial CE"/>
      <family val="2"/>
    </font>
    <font>
      <b/>
      <sz val="18"/>
      <color indexed="12"/>
      <name val="Arial CE"/>
      <family val="2"/>
    </font>
    <font>
      <b/>
      <i/>
      <sz val="18"/>
      <color indexed="12"/>
      <name val="Arial CE"/>
      <family val="2"/>
    </font>
    <font>
      <b/>
      <i/>
      <vertAlign val="superscript"/>
      <sz val="18"/>
      <color indexed="12"/>
      <name val="Arial CE"/>
      <family val="2"/>
    </font>
    <font>
      <b/>
      <sz val="14"/>
      <name val="Arial CE"/>
      <family val="2"/>
    </font>
    <font>
      <b/>
      <sz val="12"/>
      <name val="Arial CE"/>
      <family val="2"/>
    </font>
    <font>
      <sz val="12"/>
      <name val="Arial CE"/>
      <family val="2"/>
    </font>
    <font>
      <b/>
      <i/>
      <vertAlign val="superscript"/>
      <sz val="10"/>
      <name val="Arial CE"/>
      <family val="2"/>
    </font>
    <font>
      <b/>
      <i/>
      <sz val="14"/>
      <name val="Arial CE"/>
      <family val="2"/>
    </font>
    <font>
      <b/>
      <i/>
      <sz val="14"/>
      <color indexed="10"/>
      <name val="Arial CE"/>
      <family val="2"/>
    </font>
    <font>
      <b/>
      <i/>
      <sz val="16"/>
      <color indexed="23"/>
      <name val="Arial CE"/>
      <family val="2"/>
    </font>
    <font>
      <b/>
      <u val="double"/>
      <sz val="12"/>
      <name val="Arial CE"/>
      <family val="2"/>
    </font>
    <font>
      <b/>
      <sz val="10"/>
      <color indexed="12"/>
      <name val="Arial CE"/>
      <family val="2"/>
    </font>
    <font>
      <b/>
      <i/>
      <sz val="12"/>
      <color indexed="51"/>
      <name val="Arial CE"/>
      <family val="2"/>
    </font>
    <font>
      <b/>
      <i/>
      <sz val="14"/>
      <color indexed="50"/>
      <name val="Arial CE"/>
      <family val="2"/>
    </font>
    <font>
      <b/>
      <sz val="12"/>
      <color indexed="10"/>
      <name val="Arial CE"/>
      <family val="2"/>
    </font>
    <font>
      <sz val="14"/>
      <name val="Arial CE"/>
      <family val="2"/>
    </font>
    <font>
      <b/>
      <vertAlign val="subscript"/>
      <sz val="14"/>
      <name val="Arial CE"/>
      <family val="2"/>
    </font>
    <font>
      <b/>
      <sz val="10"/>
      <color indexed="48"/>
      <name val="Arial CE"/>
      <family val="2"/>
    </font>
    <font>
      <b/>
      <i/>
      <sz val="12"/>
      <name val="Arial CE"/>
      <family val="2"/>
    </font>
    <font>
      <i/>
      <sz val="9"/>
      <color indexed="8"/>
      <name val="Arial CE"/>
      <family val="2"/>
    </font>
    <font>
      <b/>
      <vertAlign val="superscript"/>
      <sz val="14"/>
      <name val="Arial CE"/>
      <family val="2"/>
    </font>
    <font>
      <sz val="8"/>
      <name val="Tahoma"/>
      <family val="2"/>
    </font>
    <font>
      <i/>
      <sz val="11"/>
      <name val="Times New Roman"/>
      <family val="1"/>
    </font>
    <font>
      <sz val="10"/>
      <name val="Tahoma"/>
      <family val="2"/>
    </font>
    <font>
      <b/>
      <vertAlign val="subscript"/>
      <sz val="12"/>
      <color indexed="10"/>
      <name val="Arial CE"/>
      <family val="2"/>
    </font>
    <font>
      <b/>
      <sz val="9"/>
      <name val="Times New Roman"/>
      <family val="1"/>
    </font>
    <font>
      <sz val="9"/>
      <name val="Times New Roman"/>
      <family val="1"/>
    </font>
    <font>
      <vertAlign val="superscript"/>
      <sz val="9"/>
      <name val="Times New Roman"/>
      <family val="1"/>
    </font>
    <font>
      <i/>
      <sz val="9"/>
      <name val="Times New Roman"/>
      <family val="1"/>
    </font>
    <font>
      <b/>
      <i/>
      <sz val="9"/>
      <name val="Times New Roman"/>
      <family val="1"/>
    </font>
    <font>
      <b/>
      <sz val="14"/>
      <color indexed="12"/>
      <name val="Arial CE"/>
      <family val="2"/>
    </font>
    <font>
      <vertAlign val="superscript"/>
      <sz val="10"/>
      <color indexed="12"/>
      <name val="Times New Roman"/>
      <family val="1"/>
    </font>
    <font>
      <b/>
      <i/>
      <sz val="9"/>
      <name val="Arial CE"/>
      <family val="2"/>
    </font>
    <font>
      <sz val="9"/>
      <name val="Arial CE"/>
      <family val="0"/>
    </font>
    <font>
      <sz val="9"/>
      <name val="Arial"/>
      <family val="2"/>
    </font>
    <font>
      <b/>
      <sz val="10"/>
      <name val="Arial"/>
      <family val="2"/>
    </font>
    <font>
      <sz val="10"/>
      <name val="Arial"/>
      <family val="2"/>
    </font>
    <font>
      <i/>
      <sz val="9"/>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28"/>
      <color indexed="8"/>
      <name val="Arial"/>
      <family val="0"/>
    </font>
    <font>
      <b/>
      <sz val="12"/>
      <color indexed="8"/>
      <name val="Times New Roman"/>
      <family val="0"/>
    </font>
    <font>
      <sz val="10"/>
      <color indexed="8"/>
      <name val="Times New Roman"/>
      <family val="0"/>
    </font>
    <font>
      <i/>
      <sz val="11"/>
      <color indexed="8"/>
      <name val="Times New Roman"/>
      <family val="0"/>
    </font>
    <font>
      <b/>
      <i/>
      <u val="single"/>
      <sz val="20"/>
      <color indexed="8"/>
      <name val="Times New Roman"/>
      <family val="0"/>
    </font>
    <font>
      <sz val="11"/>
      <color indexed="8"/>
      <name val="Times New Roman"/>
      <family val="0"/>
    </font>
    <font>
      <vertAlign val="subscript"/>
      <sz val="11"/>
      <color indexed="8"/>
      <name val="Times New Roman"/>
      <family val="0"/>
    </font>
    <font>
      <u val="single"/>
      <sz val="11"/>
      <color indexed="8"/>
      <name val="Times New Roman"/>
      <family val="0"/>
    </font>
    <font>
      <i/>
      <u val="single"/>
      <sz val="11"/>
      <color indexed="8"/>
      <name val="Times New Roman"/>
      <family val="0"/>
    </font>
    <font>
      <b/>
      <i/>
      <sz val="10"/>
      <color indexed="8"/>
      <name val="Times New Roman"/>
      <family val="0"/>
    </font>
    <font>
      <i/>
      <sz val="10"/>
      <color indexed="8"/>
      <name val="Times New Roman"/>
      <family val="0"/>
    </font>
    <font>
      <vertAlign val="superscript"/>
      <sz val="11"/>
      <color indexed="8"/>
      <name val="Times New Roman"/>
      <family val="0"/>
    </font>
    <font>
      <sz val="10"/>
      <color indexed="8"/>
      <name val="Arial CE"/>
      <family val="0"/>
    </font>
    <font>
      <vertAlign val="superscript"/>
      <sz val="10"/>
      <color indexed="8"/>
      <name val="Arial CE"/>
      <family val="0"/>
    </font>
    <font>
      <b/>
      <sz val="10"/>
      <color indexed="16"/>
      <name val="Arial CE"/>
      <family val="0"/>
    </font>
    <font>
      <vertAlign val="subscript"/>
      <sz val="10"/>
      <color indexed="8"/>
      <name val="Arial CE"/>
      <family val="0"/>
    </font>
    <font>
      <b/>
      <i/>
      <sz val="16"/>
      <color indexed="8"/>
      <name val="Arial CE"/>
      <family val="0"/>
    </font>
    <font>
      <b/>
      <sz val="16"/>
      <color indexed="8"/>
      <name val="Arial CE"/>
      <family val="0"/>
    </font>
    <font>
      <u val="single"/>
      <sz val="11"/>
      <color indexed="8"/>
      <name val="Calibri"/>
      <family val="0"/>
    </font>
    <font>
      <sz val="12"/>
      <color indexed="8"/>
      <name val="Arial CE"/>
      <family val="0"/>
    </font>
    <font>
      <i/>
      <sz val="11"/>
      <color indexed="8"/>
      <name val="Calibri"/>
      <family val="0"/>
    </font>
    <font>
      <vertAlign val="superscript"/>
      <sz val="11"/>
      <color indexed="8"/>
      <name val="Calibri"/>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9"/>
        <bgColor indexed="64"/>
      </patternFill>
    </fill>
    <fill>
      <patternFill patternType="solid">
        <fgColor indexed="9"/>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medium"/>
    </border>
    <border>
      <left/>
      <right/>
      <top style="medium">
        <color indexed="8"/>
      </top>
      <bottom style="medium">
        <color indexed="8"/>
      </bottom>
    </border>
    <border>
      <left/>
      <right style="medium">
        <color indexed="8"/>
      </right>
      <top style="medium">
        <color indexed="8"/>
      </top>
      <bottom style="medium">
        <color indexed="8"/>
      </bottom>
    </border>
    <border>
      <left/>
      <right/>
      <top/>
      <bottom style="thin"/>
    </border>
    <border>
      <left style="thin"/>
      <right style="thin"/>
      <top style="thin"/>
      <bottom/>
    </border>
    <border>
      <left style="thin"/>
      <right style="thin"/>
      <top/>
      <bottom/>
    </border>
    <border>
      <left style="medium">
        <color indexed="8"/>
      </left>
      <right style="medium"/>
      <top style="medium">
        <color indexed="8"/>
      </top>
      <bottom style="medium">
        <color indexed="8"/>
      </bottom>
    </border>
    <border>
      <left style="medium"/>
      <right style="medium"/>
      <top style="medium"/>
      <bottom style="mediu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style="medium"/>
      <right/>
      <top style="medium"/>
      <bottom style="thin"/>
    </border>
    <border>
      <left/>
      <right/>
      <top style="medium"/>
      <bottom style="thin"/>
    </border>
    <border>
      <left/>
      <right style="medium"/>
      <top style="medium"/>
      <bottom style="thin"/>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105" fillId="0" borderId="7" applyNumberFormat="0" applyFill="0" applyAlignment="0" applyProtection="0"/>
    <xf numFmtId="0" fontId="106" fillId="23" borderId="0" applyNumberFormat="0" applyBorder="0" applyAlignment="0" applyProtection="0"/>
    <xf numFmtId="0" fontId="107" fillId="24" borderId="0" applyNumberFormat="0" applyBorder="0" applyAlignment="0" applyProtection="0"/>
    <xf numFmtId="0" fontId="108" fillId="0" borderId="0" applyNumberFormat="0" applyFill="0" applyBorder="0" applyAlignment="0" applyProtection="0"/>
    <xf numFmtId="0" fontId="109" fillId="25" borderId="8" applyNumberFormat="0" applyAlignment="0" applyProtection="0"/>
    <xf numFmtId="0" fontId="110" fillId="26" borderId="8" applyNumberFormat="0" applyAlignment="0" applyProtection="0"/>
    <xf numFmtId="0" fontId="111" fillId="26" borderId="9" applyNumberFormat="0" applyAlignment="0" applyProtection="0"/>
    <xf numFmtId="0" fontId="112" fillId="0" borderId="0" applyNumberFormat="0" applyFill="0" applyBorder="0" applyAlignment="0" applyProtection="0"/>
    <xf numFmtId="0" fontId="97" fillId="27"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97" fillId="30" borderId="0" applyNumberFormat="0" applyBorder="0" applyAlignment="0" applyProtection="0"/>
    <xf numFmtId="0" fontId="97" fillId="31" borderId="0" applyNumberFormat="0" applyBorder="0" applyAlignment="0" applyProtection="0"/>
    <xf numFmtId="0" fontId="97" fillId="32" borderId="0" applyNumberFormat="0" applyBorder="0" applyAlignment="0" applyProtection="0"/>
  </cellStyleXfs>
  <cellXfs count="210">
    <xf numFmtId="0" fontId="0" fillId="0" borderId="0" xfId="0" applyAlignment="1">
      <alignment/>
    </xf>
    <xf numFmtId="0" fontId="5" fillId="0" borderId="0" xfId="0" applyFont="1" applyAlignment="1">
      <alignment/>
    </xf>
    <xf numFmtId="11" fontId="0" fillId="0" borderId="0" xfId="0" applyNumberFormat="1" applyAlignment="1">
      <alignment/>
    </xf>
    <xf numFmtId="0" fontId="8" fillId="0" borderId="0" xfId="0" applyFont="1" applyAlignment="1">
      <alignment/>
    </xf>
    <xf numFmtId="0" fontId="9" fillId="0" borderId="0" xfId="0" applyFont="1" applyAlignment="1">
      <alignment/>
    </xf>
    <xf numFmtId="0" fontId="8" fillId="33" borderId="0" xfId="0" applyFont="1" applyFill="1" applyAlignment="1">
      <alignment horizontal="center"/>
    </xf>
    <xf numFmtId="0" fontId="8" fillId="34" borderId="0" xfId="0" applyFont="1" applyFill="1" applyAlignment="1">
      <alignment horizontal="center"/>
    </xf>
    <xf numFmtId="0" fontId="11" fillId="34" borderId="0" xfId="0" applyFont="1" applyFill="1" applyAlignment="1">
      <alignment/>
    </xf>
    <xf numFmtId="0" fontId="12" fillId="34" borderId="0" xfId="0" applyFont="1" applyFill="1" applyAlignment="1">
      <alignment/>
    </xf>
    <xf numFmtId="0" fontId="11" fillId="34" borderId="0" xfId="0" applyFont="1" applyFill="1" applyAlignment="1">
      <alignment horizontal="center"/>
    </xf>
    <xf numFmtId="0" fontId="11" fillId="35" borderId="0" xfId="0" applyFont="1" applyFill="1" applyAlignment="1">
      <alignment horizontal="center"/>
    </xf>
    <xf numFmtId="0" fontId="11" fillId="36" borderId="0" xfId="0" applyFont="1" applyFill="1" applyAlignment="1">
      <alignment/>
    </xf>
    <xf numFmtId="0" fontId="0" fillId="37" borderId="0" xfId="0" applyFill="1" applyAlignment="1" applyProtection="1">
      <alignment/>
      <protection locked="0"/>
    </xf>
    <xf numFmtId="0" fontId="0" fillId="34" borderId="0" xfId="0" applyFont="1" applyFill="1" applyAlignment="1">
      <alignment/>
    </xf>
    <xf numFmtId="0" fontId="14" fillId="38"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37" borderId="0" xfId="0" applyFont="1" applyFill="1" applyAlignment="1" applyProtection="1">
      <alignment/>
      <protection locked="0"/>
    </xf>
    <xf numFmtId="0" fontId="0" fillId="0" borderId="0" xfId="0" applyAlignment="1">
      <alignment horizontal="center"/>
    </xf>
    <xf numFmtId="0" fontId="0" fillId="0" borderId="0" xfId="0" applyAlignment="1">
      <alignment horizontal="right"/>
    </xf>
    <xf numFmtId="0" fontId="0" fillId="0" borderId="13" xfId="0" applyBorder="1" applyAlignment="1">
      <alignment/>
    </xf>
    <xf numFmtId="0" fontId="0" fillId="34" borderId="0" xfId="0" applyFill="1" applyAlignment="1">
      <alignment/>
    </xf>
    <xf numFmtId="0" fontId="0" fillId="37" borderId="14" xfId="0" applyFill="1" applyBorder="1" applyAlignment="1" applyProtection="1">
      <alignment/>
      <protection locked="0"/>
    </xf>
    <xf numFmtId="0" fontId="0" fillId="37" borderId="15" xfId="0" applyFill="1" applyBorder="1" applyAlignment="1" applyProtection="1">
      <alignment/>
      <protection locked="0"/>
    </xf>
    <xf numFmtId="49" fontId="16" fillId="0" borderId="10" xfId="0" applyNumberFormat="1" applyFont="1" applyBorder="1" applyAlignment="1">
      <alignment/>
    </xf>
    <xf numFmtId="0" fontId="16" fillId="0" borderId="16" xfId="0" applyFont="1" applyBorder="1" applyAlignment="1">
      <alignment/>
    </xf>
    <xf numFmtId="49" fontId="16" fillId="0" borderId="17" xfId="0" applyNumberFormat="1" applyFont="1" applyBorder="1" applyAlignment="1">
      <alignment/>
    </xf>
    <xf numFmtId="0" fontId="19" fillId="34" borderId="0" xfId="0" applyFont="1" applyFill="1" applyAlignment="1">
      <alignment/>
    </xf>
    <xf numFmtId="0" fontId="20" fillId="38" borderId="0" xfId="0" applyFont="1" applyFill="1" applyAlignment="1">
      <alignment/>
    </xf>
    <xf numFmtId="11" fontId="0" fillId="37" borderId="18" xfId="0" applyNumberFormat="1" applyFill="1" applyBorder="1" applyAlignment="1" applyProtection="1">
      <alignment/>
      <protection locked="0"/>
    </xf>
    <xf numFmtId="0" fontId="0" fillId="0" borderId="0" xfId="0" applyFill="1" applyBorder="1" applyAlignment="1">
      <alignment/>
    </xf>
    <xf numFmtId="164" fontId="0" fillId="0" borderId="0" xfId="0" applyNumberFormat="1" applyFill="1" applyBorder="1" applyAlignment="1">
      <alignment horizontal="center"/>
    </xf>
    <xf numFmtId="0" fontId="22" fillId="0" borderId="0" xfId="0" applyFont="1" applyAlignment="1">
      <alignment vertical="center"/>
    </xf>
    <xf numFmtId="11" fontId="20" fillId="38" borderId="0" xfId="0" applyNumberFormat="1" applyFont="1" applyFill="1" applyAlignment="1">
      <alignment/>
    </xf>
    <xf numFmtId="0" fontId="22" fillId="0" borderId="19" xfId="0" applyFont="1" applyBorder="1" applyAlignment="1">
      <alignment horizontal="centerContinuous" vertical="center"/>
    </xf>
    <xf numFmtId="0" fontId="0" fillId="0" borderId="20" xfId="0" applyBorder="1" applyAlignment="1">
      <alignment horizontal="centerContinuous"/>
    </xf>
    <xf numFmtId="0" fontId="0" fillId="0" borderId="21" xfId="0" applyBorder="1" applyAlignment="1">
      <alignment horizontal="centerContinuous"/>
    </xf>
    <xf numFmtId="0" fontId="22" fillId="0" borderId="22" xfId="0" applyFont="1" applyBorder="1" applyAlignment="1">
      <alignment horizontal="centerContinuous" vertical="center"/>
    </xf>
    <xf numFmtId="0" fontId="0" fillId="0" borderId="23" xfId="0" applyBorder="1" applyAlignment="1">
      <alignment horizontal="centerContinuous"/>
    </xf>
    <xf numFmtId="0" fontId="0" fillId="0" borderId="24" xfId="0" applyBorder="1" applyAlignment="1">
      <alignment horizontal="centerContinuous"/>
    </xf>
    <xf numFmtId="0" fontId="2" fillId="36" borderId="0" xfId="0" applyFont="1" applyFill="1" applyAlignment="1">
      <alignment/>
    </xf>
    <xf numFmtId="0" fontId="2" fillId="34" borderId="0" xfId="0" applyFont="1" applyFill="1" applyAlignment="1">
      <alignment/>
    </xf>
    <xf numFmtId="0" fontId="16" fillId="0" borderId="25" xfId="0" applyFont="1" applyBorder="1" applyAlignment="1">
      <alignment/>
    </xf>
    <xf numFmtId="0" fontId="0" fillId="0" borderId="0" xfId="0" applyAlignment="1">
      <alignment horizontal="left"/>
    </xf>
    <xf numFmtId="0" fontId="24" fillId="0" borderId="0" xfId="0" applyFont="1" applyAlignment="1">
      <alignment horizontal="left"/>
    </xf>
    <xf numFmtId="0" fontId="0" fillId="0" borderId="0" xfId="0" applyNumberFormat="1" applyFill="1" applyBorder="1" applyAlignment="1">
      <alignment horizontal="left"/>
    </xf>
    <xf numFmtId="0" fontId="4" fillId="39" borderId="20" xfId="0" applyFont="1" applyFill="1" applyBorder="1" applyAlignment="1">
      <alignment horizontal="left"/>
    </xf>
    <xf numFmtId="0" fontId="4" fillId="39" borderId="20" xfId="0" applyFont="1" applyFill="1" applyBorder="1" applyAlignment="1">
      <alignment horizontal="centerContinuous"/>
    </xf>
    <xf numFmtId="0" fontId="4" fillId="39" borderId="23" xfId="0" applyFont="1" applyFill="1" applyBorder="1" applyAlignment="1">
      <alignment horizontal="right"/>
    </xf>
    <xf numFmtId="0" fontId="4" fillId="39" borderId="23" xfId="0" applyFont="1" applyFill="1" applyBorder="1" applyAlignment="1">
      <alignment horizontal="centerContinuous"/>
    </xf>
    <xf numFmtId="0" fontId="0" fillId="39" borderId="23" xfId="0" applyFill="1" applyBorder="1" applyAlignment="1">
      <alignment/>
    </xf>
    <xf numFmtId="0" fontId="0" fillId="0" borderId="0" xfId="0" applyFill="1" applyBorder="1" applyAlignment="1">
      <alignment/>
    </xf>
    <xf numFmtId="0" fontId="21" fillId="0" borderId="0" xfId="0" applyFont="1" applyFill="1" applyBorder="1" applyAlignment="1">
      <alignment/>
    </xf>
    <xf numFmtId="0" fontId="25" fillId="0" borderId="0" xfId="0" applyFont="1" applyFill="1" applyBorder="1" applyAlignment="1">
      <alignment/>
    </xf>
    <xf numFmtId="0" fontId="0" fillId="39" borderId="0" xfId="0" applyFill="1" applyBorder="1" applyAlignment="1">
      <alignment/>
    </xf>
    <xf numFmtId="0" fontId="4" fillId="39" borderId="0" xfId="0" applyFont="1" applyFill="1" applyBorder="1" applyAlignment="1">
      <alignment horizontal="centerContinuous"/>
    </xf>
    <xf numFmtId="0" fontId="4" fillId="39" borderId="23" xfId="0" applyFont="1" applyFill="1" applyBorder="1" applyAlignment="1">
      <alignment horizontal="centerContinuous"/>
    </xf>
    <xf numFmtId="0" fontId="4" fillId="39" borderId="23" xfId="0" applyFont="1" applyFill="1" applyBorder="1" applyAlignment="1">
      <alignment/>
    </xf>
    <xf numFmtId="0" fontId="4" fillId="39" borderId="23" xfId="0" applyFont="1" applyFill="1" applyBorder="1" applyAlignment="1">
      <alignment horizontal="center"/>
    </xf>
    <xf numFmtId="0" fontId="4" fillId="39" borderId="23" xfId="0" applyFont="1" applyFill="1" applyBorder="1" applyAlignment="1">
      <alignment horizontal="left"/>
    </xf>
    <xf numFmtId="0" fontId="4" fillId="39" borderId="23" xfId="0" applyFont="1" applyFill="1" applyBorder="1" applyAlignment="1">
      <alignment horizontal="right"/>
    </xf>
    <xf numFmtId="0" fontId="0" fillId="39" borderId="0" xfId="0" applyFill="1" applyBorder="1" applyAlignment="1">
      <alignment/>
    </xf>
    <xf numFmtId="0" fontId="0" fillId="39" borderId="0" xfId="0" applyFill="1" applyBorder="1" applyAlignment="1">
      <alignment horizontal="left"/>
    </xf>
    <xf numFmtId="0" fontId="0" fillId="39" borderId="23" xfId="0" applyFill="1" applyBorder="1" applyAlignment="1">
      <alignment horizontal="left"/>
    </xf>
    <xf numFmtId="0" fontId="4" fillId="39" borderId="0" xfId="0" applyFont="1" applyFill="1" applyBorder="1" applyAlignment="1">
      <alignment horizontal="left"/>
    </xf>
    <xf numFmtId="0" fontId="4" fillId="39" borderId="0" xfId="0" applyFont="1" applyFill="1" applyBorder="1" applyAlignment="1">
      <alignment horizontal="centerContinuous"/>
    </xf>
    <xf numFmtId="0" fontId="4" fillId="39" borderId="23" xfId="0" applyFont="1" applyFill="1" applyBorder="1" applyAlignment="1">
      <alignment horizontal="center"/>
    </xf>
    <xf numFmtId="0" fontId="4" fillId="39" borderId="23" xfId="0" applyNumberFormat="1" applyFont="1" applyFill="1" applyBorder="1" applyAlignment="1">
      <alignment horizontal="centerContinuous"/>
    </xf>
    <xf numFmtId="0" fontId="2" fillId="39" borderId="23" xfId="0" applyFont="1" applyFill="1" applyBorder="1" applyAlignment="1">
      <alignment horizontal="centerContinuous"/>
    </xf>
    <xf numFmtId="0" fontId="0" fillId="39" borderId="0" xfId="0" applyNumberFormat="1" applyFill="1" applyBorder="1" applyAlignment="1">
      <alignment horizontal="left"/>
    </xf>
    <xf numFmtId="164" fontId="0" fillId="39" borderId="0" xfId="0" applyNumberFormat="1" applyFill="1" applyBorder="1" applyAlignment="1">
      <alignment horizontal="center"/>
    </xf>
    <xf numFmtId="0" fontId="29" fillId="0" borderId="0" xfId="0" applyFont="1" applyAlignment="1">
      <alignment/>
    </xf>
    <xf numFmtId="0" fontId="30" fillId="0" borderId="19" xfId="0" applyFont="1" applyBorder="1" applyAlignment="1">
      <alignment horizontal="centerContinuous" vertical="center"/>
    </xf>
    <xf numFmtId="0" fontId="30" fillId="0" borderId="22" xfId="0" applyFont="1" applyBorder="1" applyAlignment="1">
      <alignment horizontal="centerContinuous" vertical="center"/>
    </xf>
    <xf numFmtId="0" fontId="3" fillId="0" borderId="20" xfId="0" applyFont="1" applyBorder="1" applyAlignment="1">
      <alignment/>
    </xf>
    <xf numFmtId="0" fontId="0" fillId="0" borderId="0" xfId="0" applyBorder="1" applyAlignment="1">
      <alignment/>
    </xf>
    <xf numFmtId="0" fontId="0" fillId="0" borderId="23" xfId="0" applyBorder="1" applyAlignment="1">
      <alignment/>
    </xf>
    <xf numFmtId="0" fontId="0" fillId="0" borderId="20" xfId="0" applyBorder="1" applyAlignment="1">
      <alignment/>
    </xf>
    <xf numFmtId="0" fontId="3" fillId="0" borderId="13" xfId="0" applyFont="1" applyBorder="1" applyAlignment="1">
      <alignment/>
    </xf>
    <xf numFmtId="0" fontId="0" fillId="0" borderId="0" xfId="0" applyBorder="1" applyAlignment="1">
      <alignment horizontal="left"/>
    </xf>
    <xf numFmtId="0" fontId="0" fillId="0" borderId="23" xfId="0" applyBorder="1" applyAlignment="1">
      <alignment horizontal="left"/>
    </xf>
    <xf numFmtId="0" fontId="0" fillId="0" borderId="0" xfId="0" applyBorder="1" applyAlignment="1">
      <alignment horizontal="right"/>
    </xf>
    <xf numFmtId="0" fontId="0" fillId="0" borderId="23" xfId="0" applyBorder="1" applyAlignment="1">
      <alignment horizontal="right"/>
    </xf>
    <xf numFmtId="0" fontId="3" fillId="0" borderId="13" xfId="0" applyFont="1" applyBorder="1" applyAlignment="1">
      <alignment horizontal="centerContinuous"/>
    </xf>
    <xf numFmtId="0" fontId="0" fillId="0" borderId="20" xfId="0" applyBorder="1" applyAlignment="1">
      <alignment horizontal="right"/>
    </xf>
    <xf numFmtId="0" fontId="3" fillId="0" borderId="13" xfId="0" applyFont="1" applyBorder="1" applyAlignment="1">
      <alignment horizontal="left"/>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4" fillId="0" borderId="0" xfId="0" applyFont="1" applyAlignment="1">
      <alignment/>
    </xf>
    <xf numFmtId="0" fontId="36" fillId="0" borderId="0" xfId="0" applyFont="1" applyAlignment="1">
      <alignment/>
    </xf>
    <xf numFmtId="49" fontId="24" fillId="0" borderId="17" xfId="0" applyNumberFormat="1" applyFont="1" applyBorder="1" applyAlignment="1">
      <alignment/>
    </xf>
    <xf numFmtId="49" fontId="24" fillId="0" borderId="10" xfId="0" applyNumberFormat="1" applyFont="1" applyBorder="1" applyAlignment="1">
      <alignment/>
    </xf>
    <xf numFmtId="49" fontId="28" fillId="37" borderId="0" xfId="0" applyNumberFormat="1" applyFont="1" applyFill="1" applyBorder="1" applyAlignment="1" applyProtection="1">
      <alignment/>
      <protection locked="0"/>
    </xf>
    <xf numFmtId="0" fontId="36" fillId="37" borderId="0" xfId="0" applyFont="1" applyFill="1" applyAlignment="1" applyProtection="1">
      <alignment/>
      <protection/>
    </xf>
    <xf numFmtId="0" fontId="24" fillId="0" borderId="16" xfId="0" applyFont="1" applyBorder="1" applyAlignment="1">
      <alignment/>
    </xf>
    <xf numFmtId="0" fontId="36" fillId="0" borderId="11" xfId="0" applyFont="1" applyBorder="1" applyAlignment="1">
      <alignment/>
    </xf>
    <xf numFmtId="0" fontId="36" fillId="0" borderId="12" xfId="0" applyFont="1" applyBorder="1" applyAlignment="1">
      <alignment/>
    </xf>
    <xf numFmtId="0" fontId="28" fillId="37" borderId="0" xfId="0" applyFont="1" applyFill="1" applyBorder="1" applyAlignment="1" applyProtection="1">
      <alignment/>
      <protection locked="0"/>
    </xf>
    <xf numFmtId="0" fontId="36" fillId="37" borderId="0" xfId="0" applyFont="1" applyFill="1" applyAlignment="1">
      <alignment/>
    </xf>
    <xf numFmtId="0" fontId="24" fillId="0" borderId="25" xfId="0" applyFont="1" applyBorder="1" applyAlignment="1">
      <alignment/>
    </xf>
    <xf numFmtId="0" fontId="36" fillId="0" borderId="10" xfId="0" applyFont="1" applyBorder="1" applyAlignment="1">
      <alignment/>
    </xf>
    <xf numFmtId="0" fontId="38" fillId="0" borderId="0" xfId="0" applyFont="1" applyAlignment="1">
      <alignment/>
    </xf>
    <xf numFmtId="0" fontId="2" fillId="36" borderId="0" xfId="0" applyFont="1" applyFill="1" applyAlignment="1">
      <alignment horizontal="centerContinuous"/>
    </xf>
    <xf numFmtId="0" fontId="0" fillId="34" borderId="0" xfId="0" applyFill="1" applyBorder="1" applyAlignment="1" applyProtection="1">
      <alignment/>
      <protection locked="0"/>
    </xf>
    <xf numFmtId="0" fontId="8" fillId="40" borderId="0" xfId="0" applyFont="1" applyFill="1" applyAlignment="1">
      <alignment/>
    </xf>
    <xf numFmtId="0" fontId="39" fillId="0" borderId="0" xfId="0" applyFont="1" applyAlignment="1">
      <alignment/>
    </xf>
    <xf numFmtId="0" fontId="40" fillId="36" borderId="0" xfId="0" applyFont="1" applyFill="1" applyAlignment="1">
      <alignment horizontal="left"/>
    </xf>
    <xf numFmtId="0" fontId="3" fillId="0" borderId="13" xfId="0" applyFont="1" applyBorder="1" applyAlignment="1">
      <alignment horizontal="right"/>
    </xf>
    <xf numFmtId="164" fontId="38" fillId="0" borderId="0" xfId="0" applyNumberFormat="1" applyFont="1" applyAlignment="1">
      <alignment/>
    </xf>
    <xf numFmtId="165" fontId="38" fillId="0" borderId="0" xfId="0" applyNumberFormat="1" applyFont="1" applyAlignment="1">
      <alignment/>
    </xf>
    <xf numFmtId="2" fontId="0" fillId="0" borderId="0" xfId="0" applyNumberFormat="1" applyAlignment="1">
      <alignment/>
    </xf>
    <xf numFmtId="165" fontId="32" fillId="0" borderId="0" xfId="0" applyNumberFormat="1" applyFont="1" applyAlignment="1">
      <alignment/>
    </xf>
    <xf numFmtId="0" fontId="0" fillId="38" borderId="26" xfId="0" applyFill="1" applyBorder="1" applyAlignment="1">
      <alignment/>
    </xf>
    <xf numFmtId="0" fontId="25" fillId="38" borderId="27" xfId="0" applyFont="1" applyFill="1" applyBorder="1" applyAlignment="1">
      <alignment horizontal="centerContinuous" vertical="center"/>
    </xf>
    <xf numFmtId="0" fontId="0" fillId="38" borderId="27" xfId="0" applyFill="1" applyBorder="1" applyAlignment="1">
      <alignment horizontal="centerContinuous"/>
    </xf>
    <xf numFmtId="0" fontId="0" fillId="38" borderId="27" xfId="0" applyFill="1" applyBorder="1" applyAlignment="1">
      <alignment/>
    </xf>
    <xf numFmtId="0" fontId="0" fillId="38" borderId="28" xfId="0" applyFill="1" applyBorder="1" applyAlignment="1">
      <alignment/>
    </xf>
    <xf numFmtId="0" fontId="0" fillId="38" borderId="29" xfId="0" applyFill="1" applyBorder="1" applyAlignment="1">
      <alignment/>
    </xf>
    <xf numFmtId="0" fontId="0" fillId="38" borderId="0" xfId="0" applyFill="1" applyBorder="1" applyAlignment="1">
      <alignment/>
    </xf>
    <xf numFmtId="0" fontId="0" fillId="38" borderId="30" xfId="0" applyFill="1" applyBorder="1" applyAlignment="1">
      <alignment/>
    </xf>
    <xf numFmtId="0" fontId="0" fillId="38" borderId="0" xfId="0" applyFill="1" applyBorder="1" applyAlignment="1">
      <alignment horizontal="left"/>
    </xf>
    <xf numFmtId="0" fontId="0" fillId="38" borderId="22" xfId="0" applyFill="1" applyBorder="1" applyAlignment="1">
      <alignment/>
    </xf>
    <xf numFmtId="0" fontId="0" fillId="38" borderId="23" xfId="0" applyFill="1" applyBorder="1" applyAlignment="1">
      <alignment/>
    </xf>
    <xf numFmtId="0" fontId="0" fillId="38" borderId="23" xfId="0" applyFill="1" applyBorder="1" applyAlignment="1">
      <alignment horizontal="left"/>
    </xf>
    <xf numFmtId="0" fontId="0" fillId="38" borderId="24" xfId="0" applyFill="1" applyBorder="1" applyAlignment="1">
      <alignment/>
    </xf>
    <xf numFmtId="0" fontId="43" fillId="0" borderId="0" xfId="0" applyFont="1" applyAlignment="1">
      <alignment/>
    </xf>
    <xf numFmtId="49" fontId="18" fillId="0" borderId="0" xfId="0" applyNumberFormat="1" applyFont="1" applyFill="1" applyBorder="1" applyAlignment="1" applyProtection="1">
      <alignment/>
      <protection locked="0"/>
    </xf>
    <xf numFmtId="0" fontId="0" fillId="0" borderId="0" xfId="0" applyFill="1" applyAlignment="1" applyProtection="1">
      <alignment/>
      <protection/>
    </xf>
    <xf numFmtId="0" fontId="0" fillId="0" borderId="0" xfId="0" applyFill="1" applyAlignment="1">
      <alignment/>
    </xf>
    <xf numFmtId="0" fontId="8" fillId="0" borderId="0" xfId="0" applyFont="1" applyFill="1" applyAlignment="1">
      <alignment horizontal="center"/>
    </xf>
    <xf numFmtId="0" fontId="0" fillId="0" borderId="0" xfId="0" applyFill="1" applyAlignment="1">
      <alignment horizontal="center"/>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11" fontId="0" fillId="0" borderId="18" xfId="0" applyNumberFormat="1" applyFill="1" applyBorder="1" applyAlignment="1" applyProtection="1">
      <alignment/>
      <protection locked="0"/>
    </xf>
    <xf numFmtId="165" fontId="0" fillId="0" borderId="13" xfId="0" applyNumberFormat="1" applyFill="1" applyBorder="1" applyAlignment="1">
      <alignment/>
    </xf>
    <xf numFmtId="0" fontId="0" fillId="0" borderId="0" xfId="0" applyFill="1" applyAlignment="1" applyProtection="1">
      <alignment/>
      <protection locked="0"/>
    </xf>
    <xf numFmtId="0" fontId="0" fillId="0" borderId="0" xfId="0" applyFill="1" applyAlignment="1">
      <alignment horizontal="right"/>
    </xf>
    <xf numFmtId="0" fontId="8" fillId="0" borderId="0" xfId="0" applyFont="1" applyFill="1" applyAlignment="1">
      <alignment/>
    </xf>
    <xf numFmtId="0" fontId="19" fillId="0" borderId="0" xfId="0" applyFont="1" applyFill="1" applyAlignment="1">
      <alignment/>
    </xf>
    <xf numFmtId="0" fontId="18" fillId="0" borderId="0" xfId="0" applyFont="1" applyFill="1" applyBorder="1" applyAlignment="1" applyProtection="1">
      <alignment/>
      <protection locked="0"/>
    </xf>
    <xf numFmtId="0" fontId="11" fillId="0" borderId="0" xfId="0" applyFont="1" applyFill="1" applyAlignment="1">
      <alignment horizontal="center"/>
    </xf>
    <xf numFmtId="0" fontId="0" fillId="0" borderId="0" xfId="0" applyFill="1" applyBorder="1" applyAlignment="1" applyProtection="1">
      <alignment/>
      <protection locked="0"/>
    </xf>
    <xf numFmtId="0" fontId="0" fillId="0" borderId="13" xfId="0" applyFill="1" applyBorder="1" applyAlignment="1">
      <alignment/>
    </xf>
    <xf numFmtId="0" fontId="11" fillId="0" borderId="0" xfId="0" applyFont="1" applyFill="1" applyAlignment="1">
      <alignment/>
    </xf>
    <xf numFmtId="0" fontId="0" fillId="0" borderId="0" xfId="0" applyFont="1" applyFill="1" applyAlignment="1" applyProtection="1">
      <alignment/>
      <protection locked="0"/>
    </xf>
    <xf numFmtId="0" fontId="14" fillId="0" borderId="0" xfId="0" applyFont="1" applyFill="1" applyAlignment="1">
      <alignment/>
    </xf>
    <xf numFmtId="0" fontId="20" fillId="0" borderId="0" xfId="0" applyFont="1" applyFill="1" applyAlignment="1">
      <alignment/>
    </xf>
    <xf numFmtId="11" fontId="20" fillId="0" borderId="0" xfId="0" applyNumberFormat="1" applyFont="1" applyFill="1" applyAlignment="1">
      <alignment/>
    </xf>
    <xf numFmtId="0" fontId="22" fillId="0" borderId="0" xfId="0" applyFont="1" applyBorder="1" applyAlignment="1">
      <alignment horizontal="centerContinuous" vertical="center"/>
    </xf>
    <xf numFmtId="0" fontId="0" fillId="0" borderId="0" xfId="0" applyBorder="1" applyAlignment="1">
      <alignment horizontal="centerContinuous"/>
    </xf>
    <xf numFmtId="0" fontId="47" fillId="0" borderId="0" xfId="0" applyFont="1" applyAlignment="1">
      <alignment vertical="top" wrapText="1"/>
    </xf>
    <xf numFmtId="0" fontId="51" fillId="0" borderId="0" xfId="0" applyFont="1" applyAlignment="1">
      <alignment horizontal="left"/>
    </xf>
    <xf numFmtId="0" fontId="53" fillId="0" borderId="0" xfId="0" applyFont="1" applyAlignment="1">
      <alignment/>
    </xf>
    <xf numFmtId="0" fontId="54" fillId="0" borderId="0" xfId="0" applyFont="1" applyAlignment="1">
      <alignment/>
    </xf>
    <xf numFmtId="0" fontId="46" fillId="41" borderId="20" xfId="0" applyFont="1" applyFill="1" applyBorder="1" applyAlignment="1">
      <alignment horizontal="center" vertical="top" wrapText="1"/>
    </xf>
    <xf numFmtId="0" fontId="46" fillId="41" borderId="23" xfId="0" applyFont="1" applyFill="1" applyBorder="1" applyAlignment="1">
      <alignment horizontal="center" vertical="top" wrapText="1"/>
    </xf>
    <xf numFmtId="0" fontId="47" fillId="41" borderId="0" xfId="0" applyFont="1" applyFill="1" applyAlignment="1">
      <alignment vertical="top" wrapText="1"/>
    </xf>
    <xf numFmtId="0" fontId="49" fillId="41" borderId="23" xfId="0" applyFont="1" applyFill="1" applyBorder="1" applyAlignment="1">
      <alignment vertical="top" wrapText="1"/>
    </xf>
    <xf numFmtId="0" fontId="55" fillId="41" borderId="0" xfId="0" applyFont="1" applyFill="1" applyAlignment="1">
      <alignment vertical="top" wrapText="1"/>
    </xf>
    <xf numFmtId="49" fontId="4" fillId="39" borderId="20" xfId="0" applyNumberFormat="1" applyFont="1" applyFill="1" applyBorder="1" applyAlignment="1">
      <alignment horizontal="justify" wrapText="1"/>
    </xf>
    <xf numFmtId="0" fontId="4" fillId="39" borderId="20" xfId="0" applyFont="1" applyFill="1" applyBorder="1" applyAlignment="1">
      <alignment horizontal="left" vertical="center"/>
    </xf>
    <xf numFmtId="0" fontId="4" fillId="39" borderId="20" xfId="0" applyFont="1" applyFill="1" applyBorder="1" applyAlignment="1">
      <alignment horizontal="centerContinuous" vertical="center"/>
    </xf>
    <xf numFmtId="49" fontId="0" fillId="39" borderId="0" xfId="0" applyNumberFormat="1" applyFill="1" applyBorder="1" applyAlignment="1">
      <alignment/>
    </xf>
    <xf numFmtId="49" fontId="0" fillId="39" borderId="0" xfId="0" applyNumberFormat="1" applyFill="1" applyBorder="1" applyAlignment="1">
      <alignment horizontal="right"/>
    </xf>
    <xf numFmtId="49" fontId="4" fillId="39" borderId="20" xfId="0" applyNumberFormat="1" applyFont="1" applyFill="1" applyBorder="1" applyAlignment="1">
      <alignment horizontal="center" wrapText="1"/>
    </xf>
    <xf numFmtId="49" fontId="57" fillId="39" borderId="0" xfId="0" applyNumberFormat="1" applyFont="1" applyFill="1" applyBorder="1" applyAlignment="1">
      <alignment horizontal="right"/>
    </xf>
    <xf numFmtId="0" fontId="25" fillId="0" borderId="0" xfId="0" applyFont="1" applyFill="1" applyBorder="1" applyAlignment="1">
      <alignment/>
    </xf>
    <xf numFmtId="0" fontId="4" fillId="39" borderId="23" xfId="0" applyFont="1" applyFill="1" applyBorder="1" applyAlignment="1">
      <alignment horizontal="left"/>
    </xf>
    <xf numFmtId="0" fontId="4" fillId="39" borderId="20" xfId="0" applyFont="1" applyFill="1" applyBorder="1" applyAlignment="1">
      <alignment/>
    </xf>
    <xf numFmtId="0" fontId="2" fillId="39" borderId="23" xfId="0" applyFont="1" applyFill="1" applyBorder="1" applyAlignment="1">
      <alignment/>
    </xf>
    <xf numFmtId="0" fontId="0" fillId="39" borderId="0" xfId="0" applyFill="1" applyBorder="1" applyAlignment="1">
      <alignment horizontal="right"/>
    </xf>
    <xf numFmtId="49" fontId="24" fillId="0" borderId="17" xfId="0" applyNumberFormat="1" applyFont="1" applyBorder="1" applyAlignment="1" applyProtection="1">
      <alignment/>
      <protection/>
    </xf>
    <xf numFmtId="49" fontId="24" fillId="0" borderId="10" xfId="0" applyNumberFormat="1" applyFont="1" applyBorder="1" applyAlignment="1" applyProtection="1">
      <alignment/>
      <protection/>
    </xf>
    <xf numFmtId="0" fontId="36"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8" fillId="34" borderId="0" xfId="0" applyFont="1" applyFill="1" applyAlignment="1" applyProtection="1">
      <alignment horizontal="center"/>
      <protection/>
    </xf>
    <xf numFmtId="0" fontId="8" fillId="33" borderId="0" xfId="0" applyFont="1"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xf>
    <xf numFmtId="11" fontId="0" fillId="0" borderId="0" xfId="0" applyNumberFormat="1" applyAlignment="1" applyProtection="1">
      <alignment/>
      <protection/>
    </xf>
    <xf numFmtId="0" fontId="0" fillId="0" borderId="13" xfId="0" applyBorder="1" applyAlignment="1" applyProtection="1">
      <alignment/>
      <protection/>
    </xf>
    <xf numFmtId="0" fontId="0" fillId="0" borderId="0" xfId="0" applyAlignment="1" applyProtection="1">
      <alignment horizontal="right"/>
      <protection/>
    </xf>
    <xf numFmtId="0" fontId="8" fillId="40" borderId="0" xfId="0" applyFont="1" applyFill="1" applyAlignment="1" applyProtection="1">
      <alignment/>
      <protection/>
    </xf>
    <xf numFmtId="164" fontId="8" fillId="40" borderId="0" xfId="0" applyNumberFormat="1" applyFont="1" applyFill="1" applyAlignment="1" applyProtection="1">
      <alignment/>
      <protection/>
    </xf>
    <xf numFmtId="0" fontId="0" fillId="42" borderId="0" xfId="0" applyFill="1" applyAlignment="1" applyProtection="1">
      <alignment/>
      <protection/>
    </xf>
    <xf numFmtId="0" fontId="35" fillId="42" borderId="0" xfId="0" applyFont="1" applyFill="1" applyAlignment="1" applyProtection="1">
      <alignment/>
      <protection/>
    </xf>
    <xf numFmtId="2" fontId="35" fillId="42" borderId="0" xfId="0" applyNumberFormat="1" applyFont="1" applyFill="1" applyAlignment="1" applyProtection="1">
      <alignment/>
      <protection/>
    </xf>
    <xf numFmtId="49" fontId="28" fillId="43" borderId="0" xfId="0" applyNumberFormat="1" applyFont="1" applyFill="1" applyBorder="1" applyAlignment="1" applyProtection="1">
      <alignment/>
      <protection/>
    </xf>
    <xf numFmtId="0" fontId="36" fillId="43" borderId="0" xfId="0" applyFont="1" applyFill="1" applyAlignment="1" applyProtection="1">
      <alignment/>
      <protection/>
    </xf>
    <xf numFmtId="0" fontId="0" fillId="43" borderId="14" xfId="0" applyFill="1" applyBorder="1" applyAlignment="1" applyProtection="1">
      <alignment/>
      <protection/>
    </xf>
    <xf numFmtId="0" fontId="0" fillId="43" borderId="15" xfId="0" applyFill="1" applyBorder="1" applyAlignment="1" applyProtection="1">
      <alignment/>
      <protection/>
    </xf>
    <xf numFmtId="0" fontId="0" fillId="43" borderId="0" xfId="0" applyFill="1" applyAlignment="1" applyProtection="1">
      <alignment/>
      <protection/>
    </xf>
    <xf numFmtId="0" fontId="58" fillId="0" borderId="0" xfId="0" applyFont="1" applyAlignment="1">
      <alignment/>
    </xf>
    <xf numFmtId="0" fontId="40" fillId="36" borderId="0" xfId="0" applyFont="1" applyFill="1" applyAlignment="1">
      <alignment horizontal="left"/>
    </xf>
    <xf numFmtId="0" fontId="4" fillId="39" borderId="20" xfId="0" applyFont="1" applyFill="1" applyBorder="1" applyAlignment="1">
      <alignment horizontal="center" vertical="center" wrapText="1"/>
    </xf>
    <xf numFmtId="0" fontId="0" fillId="0" borderId="0" xfId="0" applyAlignment="1">
      <alignment horizontal="center" vertical="center" wrapText="1"/>
    </xf>
    <xf numFmtId="0" fontId="4" fillId="39" borderId="20" xfId="0" applyFont="1" applyFill="1" applyBorder="1" applyAlignment="1">
      <alignment horizontal="center"/>
    </xf>
    <xf numFmtId="0" fontId="0" fillId="0" borderId="20" xfId="0" applyBorder="1" applyAlignment="1">
      <alignment horizontal="center"/>
    </xf>
    <xf numFmtId="0" fontId="0" fillId="0" borderId="0" xfId="0" applyAlignment="1">
      <alignment horizontal="center" wrapText="1"/>
    </xf>
    <xf numFmtId="0" fontId="0" fillId="0" borderId="0" xfId="0" applyAlignment="1">
      <alignment horizontal="center"/>
    </xf>
    <xf numFmtId="0" fontId="47" fillId="41" borderId="0" xfId="0" applyFont="1" applyFill="1" applyAlignment="1">
      <alignment vertical="top" wrapText="1"/>
    </xf>
    <xf numFmtId="0" fontId="46" fillId="41" borderId="20" xfId="0" applyFont="1" applyFill="1" applyBorder="1" applyAlignment="1">
      <alignment horizontal="center" vertical="top" wrapText="1"/>
    </xf>
    <xf numFmtId="0" fontId="50" fillId="41" borderId="20" xfId="0" applyFont="1" applyFill="1" applyBorder="1" applyAlignment="1">
      <alignment vertical="top" wrapText="1"/>
    </xf>
    <xf numFmtId="0" fontId="50" fillId="41" borderId="0" xfId="0" applyFont="1" applyFill="1" applyAlignment="1">
      <alignment vertical="top" wrapText="1"/>
    </xf>
    <xf numFmtId="0" fontId="47" fillId="41" borderId="20" xfId="0" applyFont="1" applyFill="1" applyBorder="1" applyAlignment="1">
      <alignment vertical="top" wrapText="1"/>
    </xf>
    <xf numFmtId="0" fontId="47" fillId="0" borderId="20" xfId="0" applyFont="1" applyBorder="1" applyAlignment="1">
      <alignment vertical="top" wrapText="1"/>
    </xf>
    <xf numFmtId="0" fontId="47" fillId="41" borderId="23" xfId="0" applyFont="1" applyFill="1" applyBorder="1" applyAlignment="1">
      <alignmen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104775</xdr:rowOff>
    </xdr:from>
    <xdr:to>
      <xdr:col>16</xdr:col>
      <xdr:colOff>76200</xdr:colOff>
      <xdr:row>49</xdr:row>
      <xdr:rowOff>28575</xdr:rowOff>
    </xdr:to>
    <xdr:sp>
      <xdr:nvSpPr>
        <xdr:cNvPr id="1" name="TextovéPole 1"/>
        <xdr:cNvSpPr txBox="1">
          <a:spLocks noChangeArrowheads="1"/>
        </xdr:cNvSpPr>
      </xdr:nvSpPr>
      <xdr:spPr>
        <a:xfrm>
          <a:off x="47625" y="104775"/>
          <a:ext cx="11001375" cy="785812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2800" b="0" i="0" u="none" baseline="0">
              <a:solidFill>
                <a:srgbClr val="000000"/>
              </a:solidFill>
              <a:latin typeface="Arial"/>
              <a:ea typeface="Arial"/>
              <a:cs typeface="Arial"/>
            </a:rPr>
            <a:t>Metodický list 1 - doplněk
</a:t>
          </a:r>
          <a:r>
            <a:rPr lang="en-US" cap="none" sz="1200" b="1" i="0" u="none" baseline="0">
              <a:solidFill>
                <a:srgbClr val="000000"/>
              </a:solidFill>
              <a:latin typeface="Times New Roman"/>
              <a:ea typeface="Times New Roman"/>
              <a:cs typeface="Times New Roman"/>
            </a:rPr>
            <a:t>EURACHEM-ČR
2020</a:t>
          </a:r>
          <a:r>
            <a:rPr lang="en-US" cap="none" sz="10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Editor: Zbyněk Plzák (plzak@iic.cas.cz)</a:t>
          </a:r>
          <a:r>
            <a:rPr lang="en-US" cap="none" sz="1000" b="0" i="0" u="none" baseline="0">
              <a:solidFill>
                <a:srgbClr val="000000"/>
              </a:solidFill>
              <a:latin typeface="Times New Roman"/>
              <a:ea typeface="Times New Roman"/>
              <a:cs typeface="Times New Roman"/>
            </a:rPr>
            <a:t>
</a:t>
          </a:r>
          <a:r>
            <a:rPr lang="en-US" cap="none" sz="2000" b="1" i="1" u="sng" baseline="0">
              <a:solidFill>
                <a:srgbClr val="000000"/>
              </a:solidFill>
              <a:latin typeface="Times New Roman"/>
              <a:ea typeface="Times New Roman"/>
              <a:cs typeface="Times New Roman"/>
            </a:rPr>
            <a:t>Odhad nejistoty objemových operací pomocí MS EXCEL</a:t>
          </a:r>
          <a:r>
            <a:rPr lang="en-US" cap="none" sz="10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Tento doplněk je pomůckou k odhadu příspěvku objemových operací, prováděných pomocí klasického skleněného odměrného nádobí, k celkové nejistotě měření podle metodiky ISO </a:t>
          </a:r>
          <a:r>
            <a:rPr lang="en-US" cap="none" sz="1100" b="0" i="0" u="none" baseline="0">
              <a:solidFill>
                <a:srgbClr val="000000"/>
              </a:solidFill>
              <a:latin typeface="Times New Roman"/>
              <a:ea typeface="Times New Roman"/>
              <a:cs typeface="Times New Roman"/>
            </a:rPr>
            <a:t>[1]</a:t>
          </a:r>
          <a:r>
            <a:rPr lang="en-US" cap="none" sz="1100" b="0" i="1" u="none" baseline="0">
              <a:solidFill>
                <a:srgbClr val="000000"/>
              </a:solidFill>
              <a:latin typeface="Times New Roman"/>
              <a:ea typeface="Times New Roman"/>
              <a:cs typeface="Times New Roman"/>
            </a:rPr>
            <a:t>. Jeho součástí je 7 listů sestavených v tabulkovém procesoru MS EXCEL, zahrnujících kromě demonstrace výpočtu i potřebné výchozí údaje o odměrném nádobí i hodnoty koeficientů roztažnosti běžně odměřovaných kapalin a tabulku typických hodnot nejistot pro často používané operace.</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Uváděný postup výpočtu vychází z postupu publikovaného a podrobně popsaného v příručce [2]. Pro odhad příspěvku tolerance (kalibrace) použitého nádobí používá trojúhelníkového rozdělení. V listu </a:t>
          </a:r>
          <a:r>
            <a:rPr lang="en-US" cap="none" sz="1100" b="0" i="1" u="none" baseline="0">
              <a:solidFill>
                <a:srgbClr val="000000"/>
              </a:solidFill>
              <a:latin typeface="Times New Roman"/>
              <a:ea typeface="Times New Roman"/>
              <a:cs typeface="Times New Roman"/>
            </a:rPr>
            <a:t>Výpočet</a:t>
          </a:r>
          <a:r>
            <a:rPr lang="en-US" cap="none" sz="1100" b="0" i="0" u="none" baseline="0">
              <a:solidFill>
                <a:srgbClr val="000000"/>
              </a:solidFill>
              <a:latin typeface="Times New Roman"/>
              <a:ea typeface="Times New Roman"/>
              <a:cs typeface="Times New Roman"/>
            </a:rPr>
            <a:t> lze ve žlutých buňkách přepisovat údaje o druhu a parametrech použitého odměrného nádobí, o experimentálně zjištěné nebo odhadnuté opakovatelnosti doplňování, hodnotě roztažnosti odměřovaného média a předpokládaném kolísání teploty během využívání analytické metody. Buňky jiné barvy jsou uzamčené. </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Hodnoty největších dovolených chyb objemu  (tj. největší dovolené odchylky od jmenovité hodnoty objemu odměrného skla)  běžných druhů nádobí uvádí list </a:t>
          </a:r>
          <a:r>
            <a:rPr lang="en-US" cap="none" sz="1100" b="0" i="1" u="none" baseline="0">
              <a:solidFill>
                <a:srgbClr val="000000"/>
              </a:solidFill>
              <a:latin typeface="Times New Roman"/>
              <a:ea typeface="Times New Roman"/>
              <a:cs typeface="Times New Roman"/>
            </a:rPr>
            <a:t>Tolerance</a:t>
          </a:r>
          <a:r>
            <a:rPr lang="en-US" cap="none" sz="1100" b="0" i="0" u="none" baseline="0">
              <a:solidFill>
                <a:srgbClr val="000000"/>
              </a:solidFill>
              <a:latin typeface="Times New Roman"/>
              <a:ea typeface="Times New Roman"/>
              <a:cs typeface="Times New Roman"/>
            </a:rPr>
            <a:t>, hodnoty teplotní roztažnosti pro nevodná média pak list </a:t>
          </a:r>
          <a:r>
            <a:rPr lang="en-US" cap="none" sz="1100" b="0" i="1" u="none" baseline="0">
              <a:solidFill>
                <a:srgbClr val="000000"/>
              </a:solidFill>
              <a:latin typeface="Times New Roman"/>
              <a:ea typeface="Times New Roman"/>
              <a:cs typeface="Times New Roman"/>
            </a:rPr>
            <a:t>Roztažnost</a:t>
          </a:r>
          <a:r>
            <a:rPr lang="en-US" cap="none" sz="1100" b="0" i="0" u="none" baseline="0">
              <a:solidFill>
                <a:srgbClr val="000000"/>
              </a:solidFill>
              <a:latin typeface="Times New Roman"/>
              <a:ea typeface="Times New Roman"/>
              <a:cs typeface="Times New Roman"/>
            </a:rPr>
            <a:t>. Pro první hrubý odhad lze použít hodnotu „voda“ i pro vodné roztoky a „organika“ pro organické látky a zkopírovat předložené hodnoty v listu </a:t>
          </a:r>
          <a:r>
            <a:rPr lang="en-US" cap="none" sz="1100" b="0" i="1" u="none" baseline="0">
              <a:solidFill>
                <a:srgbClr val="000000"/>
              </a:solidFill>
              <a:latin typeface="Times New Roman"/>
              <a:ea typeface="Times New Roman"/>
              <a:cs typeface="Times New Roman"/>
            </a:rPr>
            <a:t>Výpočet</a:t>
          </a:r>
          <a:r>
            <a:rPr lang="en-US" cap="none" sz="1100" b="0" i="0" u="none" baseline="0">
              <a:solidFill>
                <a:srgbClr val="000000"/>
              </a:solidFill>
              <a:latin typeface="Times New Roman"/>
              <a:ea typeface="Times New Roman"/>
              <a:cs typeface="Times New Roman"/>
            </a:rPr>
            <a:t> do patřičné buňky. Vyplní-li se hodnoty výchozího a konečného objemu ředění V</a:t>
          </a:r>
          <a:r>
            <a:rPr lang="en-US" cap="none" sz="1100" b="0" i="0" u="none" baseline="-25000">
              <a:solidFill>
                <a:srgbClr val="000000"/>
              </a:solidFill>
              <a:latin typeface="Times New Roman"/>
              <a:ea typeface="Times New Roman"/>
              <a:cs typeface="Times New Roman"/>
            </a:rPr>
            <a:t>1</a:t>
          </a:r>
          <a:r>
            <a:rPr lang="en-US" cap="none" sz="1100" b="0" i="0" u="none" baseline="0">
              <a:solidFill>
                <a:srgbClr val="000000"/>
              </a:solidFill>
              <a:latin typeface="Times New Roman"/>
              <a:ea typeface="Times New Roman"/>
              <a:cs typeface="Times New Roman"/>
            </a:rPr>
            <a:t> a V</a:t>
          </a:r>
          <a:r>
            <a:rPr lang="en-US" cap="none" sz="1100" b="0" i="0" u="none" baseline="-25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 lze dojít až k hodnotě nejistoty příslušného ředicího poměru.</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Další list </a:t>
          </a:r>
          <a:r>
            <a:rPr lang="en-US" cap="none" sz="1100" b="0" i="1" u="none" baseline="0">
              <a:solidFill>
                <a:srgbClr val="000000"/>
              </a:solidFill>
              <a:latin typeface="Times New Roman"/>
              <a:ea typeface="Times New Roman"/>
              <a:cs typeface="Times New Roman"/>
            </a:rPr>
            <a:t>Příklad</a:t>
          </a:r>
          <a:r>
            <a:rPr lang="en-US" cap="none" sz="1100" b="0" i="0" u="none" baseline="0">
              <a:solidFill>
                <a:srgbClr val="000000"/>
              </a:solidFill>
              <a:latin typeface="Times New Roman"/>
              <a:ea typeface="Times New Roman"/>
              <a:cs typeface="Times New Roman"/>
            </a:rPr>
            <a:t> ilustruje postup výpočtu nejistoty koncentrace kalibračního roztoku s využitím schématu </a:t>
          </a:r>
          <a:r>
            <a:rPr lang="en-US" cap="none" sz="1100" b="0" i="1" u="none" baseline="0">
              <a:solidFill>
                <a:srgbClr val="000000"/>
              </a:solidFill>
              <a:latin typeface="Times New Roman"/>
              <a:ea typeface="Times New Roman"/>
              <a:cs typeface="Times New Roman"/>
            </a:rPr>
            <a:t>Výpočet</a:t>
          </a:r>
          <a:r>
            <a:rPr lang="en-US" cap="none" sz="1100" b="0" i="0" u="none" baseline="0">
              <a:solidFill>
                <a:srgbClr val="000000"/>
              </a:solidFill>
              <a:latin typeface="Times New Roman"/>
              <a:ea typeface="Times New Roman"/>
              <a:cs typeface="Times New Roman"/>
            </a:rPr>
            <a:t>. List </a:t>
          </a:r>
          <a:r>
            <a:rPr lang="en-US" cap="none" sz="1100" b="0" i="1" u="none" baseline="0">
              <a:solidFill>
                <a:srgbClr val="000000"/>
              </a:solidFill>
              <a:latin typeface="Times New Roman"/>
              <a:ea typeface="Times New Roman"/>
              <a:cs typeface="Times New Roman"/>
            </a:rPr>
            <a:t>Validace</a:t>
          </a:r>
          <a:r>
            <a:rPr lang="en-US" cap="none" sz="1100" b="0" i="0" u="none" baseline="0">
              <a:solidFill>
                <a:srgbClr val="000000"/>
              </a:solidFill>
              <a:latin typeface="Times New Roman"/>
              <a:ea typeface="Times New Roman"/>
              <a:cs typeface="Times New Roman"/>
            </a:rPr>
            <a:t> slouží k ověření funkčnosti softwaru na vašem počítači</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Pro konkrétní výpočty je vhodné list </a:t>
          </a:r>
          <a:r>
            <a:rPr lang="en-US" cap="none" sz="1100" b="0" i="1" u="sng" baseline="0">
              <a:solidFill>
                <a:srgbClr val="000000"/>
              </a:solidFill>
              <a:latin typeface="Times New Roman"/>
              <a:ea typeface="Times New Roman"/>
              <a:cs typeface="Times New Roman"/>
            </a:rPr>
            <a:t>Výpočet</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zkopírovat</a:t>
          </a:r>
          <a:r>
            <a:rPr lang="en-US" cap="none" sz="1100" b="0" i="0" u="sng" baseline="0">
              <a:solidFill>
                <a:srgbClr val="000000"/>
              </a:solidFill>
              <a:latin typeface="Times New Roman"/>
              <a:ea typeface="Times New Roman"/>
              <a:cs typeface="Times New Roman"/>
            </a:rPr>
            <a:t> jako další list s pracovním názvem a použít obdobným způsobem jako v </a:t>
          </a:r>
          <a:r>
            <a:rPr lang="en-US" cap="none" sz="1100" b="0" i="1" u="sng" baseline="0">
              <a:solidFill>
                <a:srgbClr val="000000"/>
              </a:solidFill>
              <a:latin typeface="Times New Roman"/>
              <a:ea typeface="Times New Roman"/>
              <a:cs typeface="Times New Roman"/>
            </a:rPr>
            <a:t>Příkladu</a:t>
          </a:r>
          <a:r>
            <a:rPr lang="en-US" cap="none" sz="1100" b="0" i="0" u="none" baseline="0">
              <a:solidFill>
                <a:srgbClr val="000000"/>
              </a:solidFill>
              <a:latin typeface="Times New Roman"/>
              <a:ea typeface="Times New Roman"/>
              <a:cs typeface="Times New Roman"/>
            </a:rPr>
            <a:t>. Poslední list obsahuje tabulky typických hodnot příspěvků nejistot odměřování objemů v analytických laboratořích, převzaté z odkazu [2].</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U jiných zařízení k odměřování objemů, např. ručních a automatických dávkovačů, chromatografických stříkaček a pod. je nutné vycházet při odhadu nejistoty odměřovaného objemu z údajů a specifikace výrobce nebo z údajů kalibrace daného zařízení.</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Zpracoval Z. Plzák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Znění celého Metodického listu prošlo v roce 2018 revizí. Současná verze vychází z verze z roku 2007 a nahrazuje ji.</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Literatura</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ISO/IEC Guide 98-3/Part. 3:2008 </a:t>
          </a:r>
          <a:r>
            <a:rPr lang="en-US" cap="none" sz="1100" b="0" i="1" u="none" baseline="0">
              <a:solidFill>
                <a:srgbClr val="000000"/>
              </a:solidFill>
              <a:latin typeface="Times New Roman"/>
              <a:ea typeface="Times New Roman"/>
              <a:cs typeface="Times New Roman"/>
            </a:rPr>
            <a:t>Uncertainty of measurement — Part 3: Guide to the expression of uncertainty in measurement (GUM)</a:t>
          </a:r>
          <a:r>
            <a:rPr lang="en-US" cap="none" sz="1100" b="0" i="0" u="none" baseline="0">
              <a:solidFill>
                <a:srgbClr val="000000"/>
              </a:solidFill>
              <a:latin typeface="Times New Roman"/>
              <a:ea typeface="Times New Roman"/>
              <a:cs typeface="Times New Roman"/>
            </a:rPr>
            <a:t> český překlad zaveden jako TNI 01 4109-3:2011 </a:t>
          </a:r>
          <a:r>
            <a:rPr lang="en-US" cap="none" sz="1100" b="0" i="1" u="none" baseline="0">
              <a:solidFill>
                <a:srgbClr val="000000"/>
              </a:solidFill>
              <a:latin typeface="Times New Roman"/>
              <a:ea typeface="Times New Roman"/>
              <a:cs typeface="Times New Roman"/>
            </a:rPr>
            <a:t>Nejistoty měření - Část 3: Pokyn pro vyjádření nejistoty měření (GUM:1995).</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Kvalimetrie 19. </a:t>
          </a:r>
          <a:r>
            <a:rPr lang="en-US" cap="none" sz="1100" b="0" i="1" u="none" baseline="0">
              <a:solidFill>
                <a:srgbClr val="000000"/>
              </a:solidFill>
              <a:latin typeface="Times New Roman"/>
              <a:ea typeface="Times New Roman"/>
              <a:cs typeface="Times New Roman"/>
            </a:rPr>
            <a:t>Stanovení nejistoty analytického měření</a:t>
          </a:r>
          <a:r>
            <a:rPr lang="en-US" cap="none" sz="1100" b="0" i="0" u="none" baseline="0">
              <a:solidFill>
                <a:srgbClr val="000000"/>
              </a:solidFill>
              <a:latin typeface="Times New Roman"/>
              <a:ea typeface="Times New Roman"/>
              <a:cs typeface="Times New Roman"/>
            </a:rPr>
            <a:t>. Eurachem-ČR, Praha 2014 (ISBN 978-80-86322-07-0). Překlad </a:t>
          </a:r>
          <a:r>
            <a:rPr lang="en-US" cap="none" sz="1100" b="0" i="1" u="none" baseline="0">
              <a:solidFill>
                <a:srgbClr val="000000"/>
              </a:solidFill>
              <a:latin typeface="Times New Roman"/>
              <a:ea typeface="Times New Roman"/>
              <a:cs typeface="Times New Roman"/>
            </a:rPr>
            <a:t>Quantifying Uncertainty in Analytical Measurement</a:t>
          </a:r>
          <a:r>
            <a:rPr lang="en-US" cap="none" sz="1100" b="0" i="0" u="none" baseline="0">
              <a:solidFill>
                <a:srgbClr val="000000"/>
              </a:solidFill>
              <a:latin typeface="Times New Roman"/>
              <a:ea typeface="Times New Roman"/>
              <a:cs typeface="Times New Roman"/>
            </a:rPr>
            <a:t>. 3</a:t>
          </a:r>
          <a:r>
            <a:rPr lang="en-US" cap="none" sz="1100" b="0" i="0" u="none" baseline="30000">
              <a:solidFill>
                <a:srgbClr val="000000"/>
              </a:solidFill>
              <a:latin typeface="Times New Roman"/>
              <a:ea typeface="Times New Roman"/>
              <a:cs typeface="Times New Roman"/>
            </a:rPr>
            <a:t>rd</a:t>
          </a:r>
          <a:r>
            <a:rPr lang="en-US" cap="none" sz="1100" b="0" i="0" u="none" baseline="0">
              <a:solidFill>
                <a:srgbClr val="000000"/>
              </a:solidFill>
              <a:latin typeface="Times New Roman"/>
              <a:ea typeface="Times New Roman"/>
              <a:cs typeface="Times New Roman"/>
            </a:rPr>
            <a:t> Edition, EURACHEM/CITAC Guide (2012).</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0</xdr:rowOff>
    </xdr:from>
    <xdr:to>
      <xdr:col>7</xdr:col>
      <xdr:colOff>9525</xdr:colOff>
      <xdr:row>7</xdr:row>
      <xdr:rowOff>104775</xdr:rowOff>
    </xdr:to>
    <xdr:sp>
      <xdr:nvSpPr>
        <xdr:cNvPr id="1" name="text 4"/>
        <xdr:cNvSpPr txBox="1">
          <a:spLocks noChangeArrowheads="1"/>
        </xdr:cNvSpPr>
      </xdr:nvSpPr>
      <xdr:spPr>
        <a:xfrm>
          <a:off x="247650" y="1352550"/>
          <a:ext cx="6143625" cy="1619250"/>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Kalibrační roztok pesticidu v metanolu je připravován ze zásobního metanolického roztoku desetinásobným naředěním metanolem a to přenesením 10 ml podílu pipetou do 100 ml odměrné baňky. Dodavatel udává  koncentraci zásobního roztoku rovnou
</a:t>
          </a:r>
          <a:r>
            <a:rPr lang="en-US" cap="none" sz="1000" b="0" i="0" u="none" baseline="0">
              <a:solidFill>
                <a:srgbClr val="000000"/>
              </a:solidFill>
              <a:latin typeface="Arial CE"/>
              <a:ea typeface="Arial CE"/>
              <a:cs typeface="Arial CE"/>
            </a:rPr>
            <a:t> 1000 </a:t>
          </a:r>
          <a:r>
            <a:rPr lang="en-US" cap="none" sz="1000" b="0" i="0" u="none" baseline="0">
              <a:solidFill>
                <a:srgbClr val="000000"/>
              </a:solidFill>
              <a:latin typeface="Arial CE"/>
              <a:ea typeface="Arial CE"/>
              <a:cs typeface="Arial CE"/>
            </a:rPr>
            <a:t>±</a:t>
          </a:r>
          <a:r>
            <a:rPr lang="en-US" cap="none" sz="1000" b="0" i="0" u="none" baseline="0">
              <a:solidFill>
                <a:srgbClr val="000000"/>
              </a:solidFill>
              <a:latin typeface="Arial CE"/>
              <a:ea typeface="Arial CE"/>
              <a:cs typeface="Arial CE"/>
            </a:rPr>
            <a:t> 2 mg/l. Teplota v laboratoři kolísá  v rozmezí 6 stupňů okolo 20 </a:t>
          </a:r>
          <a:r>
            <a:rPr lang="en-US" cap="none" sz="1000" b="0" i="0" u="none" baseline="0">
              <a:solidFill>
                <a:srgbClr val="000000"/>
              </a:solidFill>
              <a:latin typeface="Arial CE"/>
              <a:ea typeface="Arial CE"/>
              <a:cs typeface="Arial CE"/>
            </a:rPr>
            <a:t>°</a:t>
          </a:r>
          <a:r>
            <a:rPr lang="en-US" cap="none" sz="1000" b="0" i="0" u="none" baseline="0">
              <a:solidFill>
                <a:srgbClr val="000000"/>
              </a:solidFill>
              <a:latin typeface="Arial CE"/>
              <a:ea typeface="Arial CE"/>
              <a:cs typeface="Arial CE"/>
            </a:rPr>
            <a:t>C, koef. roztažnosti organických kapalin je přibližně 1 x  10</a:t>
          </a:r>
          <a:r>
            <a:rPr lang="en-US" cap="none" sz="1000" b="0" i="0" u="none" baseline="30000">
              <a:solidFill>
                <a:srgbClr val="000000"/>
              </a:solidFill>
              <a:latin typeface="Arial CE"/>
              <a:ea typeface="Arial CE"/>
              <a:cs typeface="Arial CE"/>
            </a:rPr>
            <a:t>-3</a:t>
          </a:r>
          <a:r>
            <a:rPr lang="en-US" cap="none" sz="1000" b="0" i="0" u="none" baseline="0">
              <a:solidFill>
                <a:srgbClr val="000000"/>
              </a:solidFill>
              <a:latin typeface="Arial CE"/>
              <a:ea typeface="Arial CE"/>
              <a:cs typeface="Arial CE"/>
            </a:rPr>
            <a:t> K</a:t>
          </a:r>
          <a:r>
            <a:rPr lang="en-US" cap="none" sz="1000" b="0" i="0" u="none" baseline="30000">
              <a:solidFill>
                <a:srgbClr val="000000"/>
              </a:solidFill>
              <a:latin typeface="Arial CE"/>
              <a:ea typeface="Arial CE"/>
              <a:cs typeface="Arial CE"/>
            </a:rPr>
            <a:t>-1</a:t>
          </a:r>
          <a:r>
            <a:rPr lang="en-US" cap="none" sz="1000" b="0" i="0" u="none" baseline="0">
              <a:solidFill>
                <a:srgbClr val="000000"/>
              </a:solidFill>
              <a:latin typeface="Arial CE"/>
              <a:ea typeface="Arial CE"/>
              <a:cs typeface="Arial CE"/>
            </a:rPr>
            <a:t> , údaje výrobce o toleranci odměrného nádobí a výsledky experimentů stanovení opakovatelnosti doplnění nádobí po značku vážením shrnuje následující tabulka.
</a:t>
          </a:r>
          <a:r>
            <a:rPr lang="en-US" cap="none" sz="1000" b="1" i="0" u="none" baseline="0">
              <a:solidFill>
                <a:srgbClr val="800000"/>
              </a:solidFill>
              <a:latin typeface="Arial CE"/>
              <a:ea typeface="Arial CE"/>
              <a:cs typeface="Arial CE"/>
            </a:rPr>
            <a:t>Vypočtěte koncentraci pesticidu v kalibračním roztoku a odhadněte nejistotu této koncentrace.</a:t>
          </a:r>
        </a:p>
      </xdr:txBody>
    </xdr:sp>
    <xdr:clientData/>
  </xdr:twoCellAnchor>
  <xdr:twoCellAnchor>
    <xdr:from>
      <xdr:col>1</xdr:col>
      <xdr:colOff>38100</xdr:colOff>
      <xdr:row>14</xdr:row>
      <xdr:rowOff>190500</xdr:rowOff>
    </xdr:from>
    <xdr:to>
      <xdr:col>7</xdr:col>
      <xdr:colOff>0</xdr:colOff>
      <xdr:row>24</xdr:row>
      <xdr:rowOff>66675</xdr:rowOff>
    </xdr:to>
    <xdr:sp>
      <xdr:nvSpPr>
        <xdr:cNvPr id="2" name="text 5"/>
        <xdr:cNvSpPr>
          <a:spLocks/>
        </xdr:cNvSpPr>
      </xdr:nvSpPr>
      <xdr:spPr>
        <a:xfrm>
          <a:off x="266700" y="5000625"/>
          <a:ext cx="6115050" cy="1876425"/>
        </a:xfrm>
        <a:prstGeom prst="round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Abychom vypočetli nejistotu koncentrace kalibračního roztoku je nutné stanovit nejistotu koncentrace zásobního roztoku z údaje výrobce, určit nejistotu zřeďovacího poměru, který je podílem konečného V</a:t>
          </a:r>
          <a:r>
            <a:rPr lang="en-US" cap="none" sz="1000" b="0" i="0" u="none" baseline="-25000">
              <a:solidFill>
                <a:srgbClr val="000000"/>
              </a:solidFill>
              <a:latin typeface="Arial CE"/>
              <a:ea typeface="Arial CE"/>
              <a:cs typeface="Arial CE"/>
            </a:rPr>
            <a:t>2</a:t>
          </a:r>
          <a:r>
            <a:rPr lang="en-US" cap="none" sz="1000" b="0" i="0" u="none" baseline="0">
              <a:solidFill>
                <a:srgbClr val="000000"/>
              </a:solidFill>
              <a:latin typeface="Arial CE"/>
              <a:ea typeface="Arial CE"/>
              <a:cs typeface="Arial CE"/>
            </a:rPr>
            <a:t> a počátečního V</a:t>
          </a:r>
          <a:r>
            <a:rPr lang="en-US" cap="none" sz="1000" b="0" i="0" u="none" baseline="-25000">
              <a:solidFill>
                <a:srgbClr val="000000"/>
              </a:solidFill>
              <a:latin typeface="Arial CE"/>
              <a:ea typeface="Arial CE"/>
              <a:cs typeface="Arial CE"/>
            </a:rPr>
            <a:t>1</a:t>
          </a:r>
          <a:r>
            <a:rPr lang="en-US" cap="none" sz="1000" b="0" i="0" u="none" baseline="0">
              <a:solidFill>
                <a:srgbClr val="000000"/>
              </a:solidFill>
              <a:latin typeface="Arial CE"/>
              <a:ea typeface="Arial CE"/>
              <a:cs typeface="Arial CE"/>
            </a:rPr>
            <a:t> objemu  roztoku a sloučit tyto dva zdroje nejistoty. Jako při odměřování roztoku, při ředění se uplatňují tři hlavní zdroje nejistoty: teplota, opakovatelnost operace a nejistota specifikace objemu laboratorního skla.
</a:t>
          </a:r>
          <a:r>
            <a:rPr lang="en-US" cap="none" sz="1000" b="0" i="0" u="none" baseline="0">
              <a:solidFill>
                <a:srgbClr val="000000"/>
              </a:solidFill>
              <a:latin typeface="Arial CE"/>
              <a:ea typeface="Arial CE"/>
              <a:cs typeface="Arial CE"/>
            </a:rPr>
            <a:t>Koncentrace zásobního roztoku C je, jak bylo uvedeno v zadání, 1000 </a:t>
          </a:r>
          <a:r>
            <a:rPr lang="en-US" cap="none" sz="1000" b="0" i="0" u="none" baseline="0">
              <a:solidFill>
                <a:srgbClr val="000000"/>
              </a:solidFill>
              <a:latin typeface="Arial CE"/>
              <a:ea typeface="Arial CE"/>
              <a:cs typeface="Arial CE"/>
            </a:rPr>
            <a:t>±</a:t>
          </a:r>
          <a:r>
            <a:rPr lang="en-US" cap="none" sz="1000" b="0" i="0" u="none" baseline="0">
              <a:solidFill>
                <a:srgbClr val="000000"/>
              </a:solidFill>
              <a:latin typeface="Arial CE"/>
              <a:ea typeface="Arial CE"/>
              <a:cs typeface="Arial CE"/>
            </a:rPr>
            <a:t> 2 mg/l. Je obvyklé tento údaj považovat za charakteristiku rovnoměrného rozdělení a vydělením  odmocninou 3 se tak získá hodnota standardní nejistoty. Ta se převede na relativní směrodatnou odchylku jak je následně uvedeno.</a:t>
          </a:r>
        </a:p>
      </xdr:txBody>
    </xdr:sp>
    <xdr:clientData/>
  </xdr:twoCellAnchor>
  <xdr:twoCellAnchor>
    <xdr:from>
      <xdr:col>1</xdr:col>
      <xdr:colOff>9525</xdr:colOff>
      <xdr:row>28</xdr:row>
      <xdr:rowOff>104775</xdr:rowOff>
    </xdr:from>
    <xdr:to>
      <xdr:col>6</xdr:col>
      <xdr:colOff>638175</xdr:colOff>
      <xdr:row>33</xdr:row>
      <xdr:rowOff>142875</xdr:rowOff>
    </xdr:to>
    <xdr:sp>
      <xdr:nvSpPr>
        <xdr:cNvPr id="3" name="text 6"/>
        <xdr:cNvSpPr>
          <a:spLocks/>
        </xdr:cNvSpPr>
      </xdr:nvSpPr>
      <xdr:spPr>
        <a:xfrm>
          <a:off x="238125" y="7715250"/>
          <a:ext cx="6096000" cy="1038225"/>
        </a:xfrm>
        <a:prstGeom prst="round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 výpočet nejistoty zřeďovacího  poměru f = V</a:t>
          </a:r>
          <a:r>
            <a:rPr lang="en-US" cap="none" sz="1000" b="0" i="0" u="none" baseline="-25000">
              <a:solidFill>
                <a:srgbClr val="000000"/>
              </a:solidFill>
              <a:latin typeface="Arial CE"/>
              <a:ea typeface="Arial CE"/>
              <a:cs typeface="Arial CE"/>
            </a:rPr>
            <a:t>2</a:t>
          </a:r>
          <a:r>
            <a:rPr lang="en-US" cap="none" sz="1000" b="0" i="0" u="none" baseline="0">
              <a:solidFill>
                <a:srgbClr val="000000"/>
              </a:solidFill>
              <a:latin typeface="Arial CE"/>
              <a:ea typeface="Arial CE"/>
              <a:cs typeface="Arial CE"/>
            </a:rPr>
            <a:t>/V</a:t>
          </a:r>
          <a:r>
            <a:rPr lang="en-US" cap="none" sz="1000" b="0" i="0" u="none" baseline="-25000">
              <a:solidFill>
                <a:srgbClr val="000000"/>
              </a:solidFill>
              <a:latin typeface="Arial CE"/>
              <a:ea typeface="Arial CE"/>
              <a:cs typeface="Arial CE"/>
            </a:rPr>
            <a:t>1 </a:t>
          </a:r>
          <a:r>
            <a:rPr lang="en-US" cap="none" sz="1000" b="0" i="0" u="none" baseline="0">
              <a:solidFill>
                <a:srgbClr val="000000"/>
              </a:solidFill>
              <a:latin typeface="Arial CE"/>
              <a:ea typeface="Arial CE"/>
              <a:cs typeface="Arial CE"/>
            </a:rPr>
            <a:t>použijeme schéma z listu "Výpočet", které jsme si překopírovali na následující stránku tohoto listu. Jelikož se jedná o metanolické roztoky, použijeme koeficient roztažnosti "organika", použití ostatních údajů ze zadání je zřejmé ze způsobu, jakým byly vyplňovány buňky se žlutým pozadím.</a:t>
          </a:r>
        </a:p>
      </xdr:txBody>
    </xdr:sp>
    <xdr:clientData/>
  </xdr:twoCellAnchor>
  <xdr:twoCellAnchor>
    <xdr:from>
      <xdr:col>1</xdr:col>
      <xdr:colOff>9525</xdr:colOff>
      <xdr:row>70</xdr:row>
      <xdr:rowOff>9525</xdr:rowOff>
    </xdr:from>
    <xdr:to>
      <xdr:col>6</xdr:col>
      <xdr:colOff>676275</xdr:colOff>
      <xdr:row>77</xdr:row>
      <xdr:rowOff>142875</xdr:rowOff>
    </xdr:to>
    <xdr:sp>
      <xdr:nvSpPr>
        <xdr:cNvPr id="4" name="text 7"/>
        <xdr:cNvSpPr>
          <a:spLocks/>
        </xdr:cNvSpPr>
      </xdr:nvSpPr>
      <xdr:spPr>
        <a:xfrm>
          <a:off x="238125" y="15954375"/>
          <a:ext cx="6134100" cy="1266825"/>
        </a:xfrm>
        <a:prstGeom prst="round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Výsledná koncentrace kalibračního roztoku je dána podílem koncentrace zásobního roztoku C a zřeďovacího poměru f. Lze tedy nejistotu koncentrace kalibračního roztoku vyjádřenou ve formě relativní směrodatné odchylky vypočítat jako odmocninu ze součtu čtverců nejistoty zřeďovacího poměru a nejistoty koncentrace zásobního roztoku vyjádřených rovněž ve formě relativních směrodatných odchylek.  Po převedení na kombinovanou standardní nejistotu  získáme hodnotu rozšířené nejistoty vynásobením získané hodnoty koeficientem rozšíření rovnajícím se 2,  jak je následně uvedeno. </a:t>
          </a:r>
        </a:p>
      </xdr:txBody>
    </xdr:sp>
    <xdr:clientData/>
  </xdr:twoCellAnchor>
  <xdr:twoCellAnchor>
    <xdr:from>
      <xdr:col>1</xdr:col>
      <xdr:colOff>47625</xdr:colOff>
      <xdr:row>86</xdr:row>
      <xdr:rowOff>38100</xdr:rowOff>
    </xdr:from>
    <xdr:to>
      <xdr:col>6</xdr:col>
      <xdr:colOff>685800</xdr:colOff>
      <xdr:row>90</xdr:row>
      <xdr:rowOff>104775</xdr:rowOff>
    </xdr:to>
    <xdr:sp>
      <xdr:nvSpPr>
        <xdr:cNvPr id="5" name="text 9"/>
        <xdr:cNvSpPr txBox="1">
          <a:spLocks noChangeArrowheads="1"/>
        </xdr:cNvSpPr>
      </xdr:nvSpPr>
      <xdr:spPr>
        <a:xfrm>
          <a:off x="276225" y="18773775"/>
          <a:ext cx="6105525" cy="714375"/>
        </a:xfrm>
        <a:prstGeom prst="rect">
          <a:avLst/>
        </a:prstGeom>
        <a:noFill/>
        <a:ln w="17145" cmpd="sng">
          <a:solidFill>
            <a:srgbClr val="993366"/>
          </a:solidFill>
          <a:headEnd type="none"/>
          <a:tailEnd type="none"/>
        </a:ln>
      </xdr:spPr>
      <xdr:txBody>
        <a:bodyPr vertOverflow="clip" wrap="square" lIns="36576" tIns="27432" rIns="0" bIns="0"/>
        <a:p>
          <a:pPr algn="l">
            <a:defRPr/>
          </a:pPr>
          <a:r>
            <a:rPr lang="en-US" cap="none" sz="1200" b="1" i="0" u="none" baseline="0">
              <a:solidFill>
                <a:srgbClr val="FF0000"/>
              </a:solidFill>
              <a:latin typeface="Arial CE"/>
              <a:ea typeface="Arial CE"/>
              <a:cs typeface="Arial CE"/>
            </a:rPr>
            <a:t>Byl připraven kalibrační roztok pesticidu v metanolu o koncentraci 
</a:t>
          </a:r>
          <a:r>
            <a:rPr lang="en-US" cap="none" sz="1200" b="1" i="0" u="none" baseline="0">
              <a:solidFill>
                <a:srgbClr val="993366"/>
              </a:solidFill>
              <a:latin typeface="Arial CE"/>
              <a:ea typeface="Arial CE"/>
              <a:cs typeface="Arial CE"/>
            </a:rPr>
            <a:t>100 </a:t>
          </a:r>
          <a:r>
            <a:rPr lang="en-US" cap="none" sz="1200" b="1" i="0" u="none" baseline="0">
              <a:solidFill>
                <a:srgbClr val="993366"/>
              </a:solidFill>
              <a:latin typeface="Arial CE"/>
              <a:ea typeface="Arial CE"/>
              <a:cs typeface="Arial CE"/>
            </a:rPr>
            <a:t>±</a:t>
          </a:r>
          <a:r>
            <a:rPr lang="en-US" cap="none" sz="1200" b="1" i="0" u="none" baseline="0">
              <a:solidFill>
                <a:srgbClr val="993366"/>
              </a:solidFill>
              <a:latin typeface="Arial CE"/>
              <a:ea typeface="Arial CE"/>
              <a:cs typeface="Arial CE"/>
            </a:rPr>
            <a:t> 0,62 mg/l</a:t>
          </a:r>
          <a:r>
            <a:rPr lang="en-US" cap="none" sz="1200" b="1" i="0" u="none" baseline="0">
              <a:solidFill>
                <a:srgbClr val="FF0000"/>
              </a:solidFill>
              <a:latin typeface="Arial CE"/>
              <a:ea typeface="Arial CE"/>
              <a:cs typeface="Arial CE"/>
            </a:rPr>
            <a:t>. Uvedená nejistota je rozšířená nejistota dle definice ISO a byla vypočtena za použití koeficientu rozšíření rovnajícího se 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xdr:row>
      <xdr:rowOff>0</xdr:rowOff>
    </xdr:from>
    <xdr:to>
      <xdr:col>3</xdr:col>
      <xdr:colOff>123825</xdr:colOff>
      <xdr:row>2</xdr:row>
      <xdr:rowOff>114300</xdr:rowOff>
    </xdr:to>
    <xdr:sp>
      <xdr:nvSpPr>
        <xdr:cNvPr id="1" name="text 2"/>
        <xdr:cNvSpPr txBox="1">
          <a:spLocks noChangeArrowheads="1"/>
        </xdr:cNvSpPr>
      </xdr:nvSpPr>
      <xdr:spPr>
        <a:xfrm>
          <a:off x="485775" y="285750"/>
          <a:ext cx="2066925" cy="276225"/>
        </a:xfrm>
        <a:prstGeom prst="rect">
          <a:avLst/>
        </a:prstGeom>
        <a:solidFill>
          <a:srgbClr val="FFFFFF"/>
        </a:solidFill>
        <a:ln w="1" cmpd="sng">
          <a:noFill/>
        </a:ln>
      </xdr:spPr>
      <xdr:txBody>
        <a:bodyPr vertOverflow="clip" wrap="square" lIns="36576" tIns="32004" rIns="0" bIns="32004" anchor="ctr"/>
        <a:p>
          <a:pPr algn="l">
            <a:defRPr/>
          </a:pPr>
          <a:r>
            <a:rPr lang="en-US" cap="none" sz="1600" b="1" i="1" u="none" baseline="0">
              <a:solidFill>
                <a:srgbClr val="000000"/>
              </a:solidFill>
              <a:latin typeface="Arial CE"/>
              <a:ea typeface="Arial CE"/>
              <a:cs typeface="Arial CE"/>
            </a:rPr>
            <a:t>EURACHEM-ČR</a:t>
          </a:r>
        </a:p>
      </xdr:txBody>
    </xdr:sp>
    <xdr:clientData/>
  </xdr:twoCellAnchor>
  <xdr:twoCellAnchor>
    <xdr:from>
      <xdr:col>4</xdr:col>
      <xdr:colOff>0</xdr:colOff>
      <xdr:row>1</xdr:row>
      <xdr:rowOff>38100</xdr:rowOff>
    </xdr:from>
    <xdr:to>
      <xdr:col>5</xdr:col>
      <xdr:colOff>866775</xdr:colOff>
      <xdr:row>2</xdr:row>
      <xdr:rowOff>95250</xdr:rowOff>
    </xdr:to>
    <xdr:sp>
      <xdr:nvSpPr>
        <xdr:cNvPr id="2" name="text 3"/>
        <xdr:cNvSpPr txBox="1">
          <a:spLocks noChangeArrowheads="1"/>
        </xdr:cNvSpPr>
      </xdr:nvSpPr>
      <xdr:spPr>
        <a:xfrm>
          <a:off x="3352800" y="323850"/>
          <a:ext cx="2324100" cy="219075"/>
        </a:xfrm>
        <a:prstGeom prst="rect">
          <a:avLst/>
        </a:prstGeom>
        <a:solidFill>
          <a:srgbClr val="FFFFFF"/>
        </a:solidFill>
        <a:ln w="1" cmpd="sng">
          <a:noFill/>
        </a:ln>
      </xdr:spPr>
      <xdr:txBody>
        <a:bodyPr vertOverflow="clip" wrap="square" lIns="36576" tIns="32004" rIns="36576" bIns="32004" anchor="ctr"/>
        <a:p>
          <a:pPr algn="ctr">
            <a:defRPr/>
          </a:pPr>
          <a:r>
            <a:rPr lang="en-US" cap="none" sz="1600" b="1" i="0" u="none" baseline="0">
              <a:solidFill>
                <a:srgbClr val="000000"/>
              </a:solidFill>
              <a:latin typeface="Arial CE"/>
              <a:ea typeface="Arial CE"/>
              <a:cs typeface="Arial CE"/>
            </a:rPr>
            <a:t>Metodický list 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180975</xdr:rowOff>
    </xdr:from>
    <xdr:ext cx="8667750" cy="1428750"/>
    <xdr:sp>
      <xdr:nvSpPr>
        <xdr:cNvPr id="1" name="TextovéPole 1"/>
        <xdr:cNvSpPr txBox="1">
          <a:spLocks noChangeArrowheads="1"/>
        </xdr:cNvSpPr>
      </xdr:nvSpPr>
      <xdr:spPr>
        <a:xfrm>
          <a:off x="228600" y="466725"/>
          <a:ext cx="8667750" cy="1428750"/>
        </a:xfrm>
        <a:prstGeom prst="rect">
          <a:avLst/>
        </a:prstGeom>
        <a:solidFill>
          <a:srgbClr val="EEECE1"/>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Pro ověřování stanovených měřidel ve smyslu zákona č. 505/1990 Sb.</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 metrologii, v platném znění, vydává Český metrologický institut Opatření obecné povahy (OOP) volně dostupná na internetové adrese </a:t>
          </a:r>
          <a:r>
            <a:rPr lang="en-US" cap="none" sz="1100" b="0" i="0" u="sng" baseline="0">
              <a:solidFill>
                <a:srgbClr val="000000"/>
              </a:solidFill>
              <a:latin typeface="Calibri"/>
              <a:ea typeface="Calibri"/>
              <a:cs typeface="Calibri"/>
            </a:rPr>
            <a:t>https://www.cmi.cz/node/212</a:t>
          </a:r>
          <a:r>
            <a:rPr lang="en-US" cap="none" sz="1100" b="0" i="0" u="none" baseline="0">
              <a:solidFill>
                <a:srgbClr val="000000"/>
              </a:solidFill>
              <a:latin typeface="Calibri"/>
              <a:ea typeface="Calibri"/>
              <a:cs typeface="Calibri"/>
            </a:rPr>
            <a:t>. V nich uvádí požadované metrologické vlastnosti (viz </a:t>
          </a:r>
          <a:r>
            <a:rPr lang="en-US" cap="none" sz="1100" b="0" i="0" u="none" baseline="0">
              <a:solidFill>
                <a:srgbClr val="000000"/>
              </a:solidFill>
              <a:latin typeface="Calibri"/>
              <a:ea typeface="Calibri"/>
              <a:cs typeface="Calibri"/>
            </a:rPr>
            <a:t>Metodický list EURACHEM-ČR 11</a:t>
          </a:r>
          <a:r>
            <a:rPr lang="en-US" cap="none" sz="1100" b="0" i="0" u="none" baseline="0">
              <a:solidFill>
                <a:srgbClr val="000000"/>
              </a:solidFill>
              <a:latin typeface="Calibri"/>
              <a:ea typeface="Calibri"/>
              <a:cs typeface="Calibri"/>
            </a:rPr>
            <a:t>). Odměrným nádobím se zabývá </a:t>
          </a:r>
          <a:r>
            <a:rPr lang="en-US" cap="none" sz="1100" b="1" i="0" u="none" baseline="0">
              <a:solidFill>
                <a:srgbClr val="000000"/>
              </a:solidFill>
              <a:latin typeface="Calibri"/>
              <a:ea typeface="Calibri"/>
              <a:cs typeface="Calibri"/>
            </a:rPr>
            <a:t>OOP č. 0111-OOP-C030-13 </a:t>
          </a:r>
          <a:r>
            <a:rPr lang="en-US" cap="none" sz="1100" b="0" i="0" u="none" baseline="0">
              <a:solidFill>
                <a:srgbClr val="000000"/>
              </a:solidFill>
              <a:latin typeface="Calibri"/>
              <a:ea typeface="Calibri"/>
              <a:cs typeface="Calibri"/>
            </a:rPr>
            <a:t>z roku 2014 pro ověřování odměrných baněk, byret a pipet používaných ke kontrole objemu včetně tabelárně deklarované největší dovolené chyby objemu pro jednotlivá odměrná nádobí v závislosti na deklarované třídě přesnosti konkrétního nádobí. V uvedeném volně dostupném OOP a uvedených tzv. oznámených normách lze nalézt příslušné hodnoty největší dovolené chyby objemu jednotlivých odměrných nádobí pro vyhodnocování příspěvku nejistoty. Níže je uveden výpis hodnot pro některé z nich.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xdr:row>
      <xdr:rowOff>0</xdr:rowOff>
    </xdr:from>
    <xdr:to>
      <xdr:col>3</xdr:col>
      <xdr:colOff>123825</xdr:colOff>
      <xdr:row>2</xdr:row>
      <xdr:rowOff>114300</xdr:rowOff>
    </xdr:to>
    <xdr:sp>
      <xdr:nvSpPr>
        <xdr:cNvPr id="1" name="text 2"/>
        <xdr:cNvSpPr txBox="1">
          <a:spLocks noChangeArrowheads="1"/>
        </xdr:cNvSpPr>
      </xdr:nvSpPr>
      <xdr:spPr>
        <a:xfrm>
          <a:off x="485775" y="161925"/>
          <a:ext cx="2066925" cy="276225"/>
        </a:xfrm>
        <a:prstGeom prst="rect">
          <a:avLst/>
        </a:prstGeom>
        <a:solidFill>
          <a:srgbClr val="FFFFFF"/>
        </a:solidFill>
        <a:ln w="1" cmpd="sng">
          <a:noFill/>
        </a:ln>
      </xdr:spPr>
      <xdr:txBody>
        <a:bodyPr vertOverflow="clip" wrap="square" lIns="36576" tIns="32004" rIns="0" bIns="32004" anchor="ctr"/>
        <a:p>
          <a:pPr algn="l">
            <a:defRPr/>
          </a:pPr>
          <a:r>
            <a:rPr lang="en-US" cap="none" sz="1600" b="1" i="1" u="none" baseline="0">
              <a:solidFill>
                <a:srgbClr val="000000"/>
              </a:solidFill>
              <a:latin typeface="Arial CE"/>
              <a:ea typeface="Arial CE"/>
              <a:cs typeface="Arial CE"/>
            </a:rPr>
            <a:t>EURACHEM-ČR</a:t>
          </a:r>
        </a:p>
      </xdr:txBody>
    </xdr:sp>
    <xdr:clientData/>
  </xdr:twoCellAnchor>
  <xdr:twoCellAnchor>
    <xdr:from>
      <xdr:col>4</xdr:col>
      <xdr:colOff>0</xdr:colOff>
      <xdr:row>1</xdr:row>
      <xdr:rowOff>0</xdr:rowOff>
    </xdr:from>
    <xdr:to>
      <xdr:col>5</xdr:col>
      <xdr:colOff>866775</xdr:colOff>
      <xdr:row>2</xdr:row>
      <xdr:rowOff>95250</xdr:rowOff>
    </xdr:to>
    <xdr:sp>
      <xdr:nvSpPr>
        <xdr:cNvPr id="2" name="text 3"/>
        <xdr:cNvSpPr txBox="1">
          <a:spLocks noChangeArrowheads="1"/>
        </xdr:cNvSpPr>
      </xdr:nvSpPr>
      <xdr:spPr>
        <a:xfrm>
          <a:off x="3352800" y="161925"/>
          <a:ext cx="2324100" cy="257175"/>
        </a:xfrm>
        <a:prstGeom prst="rect">
          <a:avLst/>
        </a:prstGeom>
        <a:solidFill>
          <a:srgbClr val="FFFFFF"/>
        </a:solidFill>
        <a:ln w="1" cmpd="sng">
          <a:noFill/>
        </a:ln>
      </xdr:spPr>
      <xdr:txBody>
        <a:bodyPr vertOverflow="clip" wrap="square" lIns="36576" tIns="32004" rIns="36576" bIns="32004" anchor="ctr"/>
        <a:p>
          <a:pPr algn="ctr">
            <a:defRPr/>
          </a:pPr>
          <a:r>
            <a:rPr lang="en-US" cap="none" sz="1600" b="1" i="0" u="none" baseline="0">
              <a:solidFill>
                <a:srgbClr val="000000"/>
              </a:solidFill>
              <a:latin typeface="Arial CE"/>
              <a:ea typeface="Arial CE"/>
              <a:cs typeface="Arial CE"/>
            </a:rPr>
            <a:t>Metodický list 1</a:t>
          </a:r>
        </a:p>
      </xdr:txBody>
    </xdr:sp>
    <xdr:clientData/>
  </xdr:twoCellAnchor>
  <xdr:twoCellAnchor>
    <xdr:from>
      <xdr:col>1</xdr:col>
      <xdr:colOff>0</xdr:colOff>
      <xdr:row>5</xdr:row>
      <xdr:rowOff>190500</xdr:rowOff>
    </xdr:from>
    <xdr:to>
      <xdr:col>6</xdr:col>
      <xdr:colOff>114300</xdr:colOff>
      <xdr:row>10</xdr:row>
      <xdr:rowOff>0</xdr:rowOff>
    </xdr:to>
    <xdr:sp>
      <xdr:nvSpPr>
        <xdr:cNvPr id="3" name="Text Box 9"/>
        <xdr:cNvSpPr txBox="1">
          <a:spLocks noChangeArrowheads="1"/>
        </xdr:cNvSpPr>
      </xdr:nvSpPr>
      <xdr:spPr>
        <a:xfrm>
          <a:off x="180975" y="1619250"/>
          <a:ext cx="5610225" cy="2000250"/>
        </a:xfrm>
        <a:prstGeom prst="rect">
          <a:avLst/>
        </a:prstGeom>
        <a:solidFill>
          <a:srgbClr val="FFFFFF"/>
        </a:solidFill>
        <a:ln w="22225" cmpd="sng">
          <a:solidFill>
            <a:srgbClr val="000000"/>
          </a:solidFill>
          <a:headEnd type="none"/>
          <a:tailEnd type="none"/>
        </a:ln>
      </xdr:spPr>
      <xdr:txBody>
        <a:bodyPr vertOverflow="clip" wrap="square" lIns="36576" tIns="22860" rIns="36576" bIns="0"/>
        <a:p>
          <a:pPr algn="just">
            <a:defRPr/>
          </a:pPr>
          <a:r>
            <a:rPr lang="en-US" cap="none" sz="1200" b="0" i="0" u="none" baseline="0">
              <a:solidFill>
                <a:srgbClr val="000000"/>
              </a:solidFill>
              <a:latin typeface="Arial CE"/>
              <a:ea typeface="Arial CE"/>
              <a:cs typeface="Arial CE"/>
            </a:rPr>
            <a:t>Validaci softwaru lze provést kontrolou jednotlivých vzorců v buňkách a provedením porovnávacího výpočtu ručně či pomocí jiného softwaru.
</a:t>
          </a:r>
          <a:r>
            <a:rPr lang="en-US" cap="none" sz="1200" b="0" i="0" u="none" baseline="0">
              <a:solidFill>
                <a:srgbClr val="000000"/>
              </a:solidFill>
              <a:latin typeface="Arial CE"/>
              <a:ea typeface="Arial CE"/>
              <a:cs typeface="Arial CE"/>
            </a:rPr>
            <a:t>Ověření celkové funkčnosti provedeme dosazením výchozích číselných hodnot a výpočtem příkladu uvedeného v odkazu [2] na straně 48 a 49, jak je uvedeno níže. Shoda vámi získaného výsledku  s hodnotou vypočtenou níže a porovnání s publikovanou hodnotou standardní kombinované nejistoty 0,07 poskyne důkaz o správné funkci softwaru ve vašem prostředí. O uskutečnění této prověrky je třeba učinit zápis. </a:t>
          </a:r>
        </a:p>
      </xdr:txBody>
    </xdr:sp>
    <xdr:clientData/>
  </xdr:twoCellAnchor>
  <xdr:twoCellAnchor>
    <xdr:from>
      <xdr:col>1</xdr:col>
      <xdr:colOff>28575</xdr:colOff>
      <xdr:row>24</xdr:row>
      <xdr:rowOff>114300</xdr:rowOff>
    </xdr:from>
    <xdr:to>
      <xdr:col>8</xdr:col>
      <xdr:colOff>95250</xdr:colOff>
      <xdr:row>31</xdr:row>
      <xdr:rowOff>66675</xdr:rowOff>
    </xdr:to>
    <xdr:sp>
      <xdr:nvSpPr>
        <xdr:cNvPr id="4" name="TextovéPole 1"/>
        <xdr:cNvSpPr txBox="1">
          <a:spLocks noChangeArrowheads="1"/>
        </xdr:cNvSpPr>
      </xdr:nvSpPr>
      <xdr:spPr>
        <a:xfrm>
          <a:off x="209550" y="6524625"/>
          <a:ext cx="6762750"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 ISO/IEC Guide 98-3/Part. 3:2008 </a:t>
          </a:r>
          <a:r>
            <a:rPr lang="en-US" cap="none" sz="1100" b="0" i="1" u="none" baseline="0">
              <a:solidFill>
                <a:srgbClr val="000000"/>
              </a:solidFill>
              <a:latin typeface="Calibri"/>
              <a:ea typeface="Calibri"/>
              <a:cs typeface="Calibri"/>
            </a:rPr>
            <a:t>Uncertainty of measurement — Part 3: Guide to the expression of uncertainty in measurement (GUM)</a:t>
          </a:r>
          <a:r>
            <a:rPr lang="en-US" cap="none" sz="1100" b="0" i="0" u="none" baseline="0">
              <a:solidFill>
                <a:srgbClr val="000000"/>
              </a:solidFill>
              <a:latin typeface="Calibri"/>
              <a:ea typeface="Calibri"/>
              <a:cs typeface="Calibri"/>
            </a:rPr>
            <a:t> český překlad zaveden jako TNI 01 4109-3:2011 </a:t>
          </a:r>
          <a:r>
            <a:rPr lang="en-US" cap="none" sz="1100" b="0" i="1" u="none" baseline="0">
              <a:solidFill>
                <a:srgbClr val="000000"/>
              </a:solidFill>
              <a:latin typeface="Calibri"/>
              <a:ea typeface="Calibri"/>
              <a:cs typeface="Calibri"/>
            </a:rPr>
            <a:t>Nejistoty měření - Část 3: Pokyn pro vyjádření nejistoty měření (GUM:1995).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Kvalimetrie 19. </a:t>
          </a:r>
          <a:r>
            <a:rPr lang="en-US" cap="none" sz="1100" b="0" i="1" u="none" baseline="0">
              <a:solidFill>
                <a:srgbClr val="000000"/>
              </a:solidFill>
              <a:latin typeface="Calibri"/>
              <a:ea typeface="Calibri"/>
              <a:cs typeface="Calibri"/>
            </a:rPr>
            <a:t>Stanovení nejistoty analytického měření</a:t>
          </a:r>
          <a:r>
            <a:rPr lang="en-US" cap="none" sz="1100" b="0" i="0" u="none" baseline="0">
              <a:solidFill>
                <a:srgbClr val="000000"/>
              </a:solidFill>
              <a:latin typeface="Calibri"/>
              <a:ea typeface="Calibri"/>
              <a:cs typeface="Calibri"/>
            </a:rPr>
            <a:t>. Eurachem-ČR, Praha 2014 (ISBN 978-80-86322-07-0). Překlad </a:t>
          </a:r>
          <a:r>
            <a:rPr lang="en-US" cap="none" sz="1100" b="0" i="1" u="none" baseline="0">
              <a:solidFill>
                <a:srgbClr val="000000"/>
              </a:solidFill>
              <a:latin typeface="Calibri"/>
              <a:ea typeface="Calibri"/>
              <a:cs typeface="Calibri"/>
            </a:rPr>
            <a:t>Quantifying Uncertainty in Analytical Measurement</a:t>
          </a:r>
          <a:r>
            <a:rPr lang="en-US" cap="none" sz="1100" b="0" i="0" u="none" baseline="0">
              <a:solidFill>
                <a:srgbClr val="000000"/>
              </a:solidFill>
              <a:latin typeface="Calibri"/>
              <a:ea typeface="Calibri"/>
              <a:cs typeface="Calibri"/>
            </a:rPr>
            <a:t>. 3</a:t>
          </a:r>
          <a:r>
            <a:rPr lang="en-US" cap="none" sz="1100" b="0" i="0" u="none" baseline="30000">
              <a:solidFill>
                <a:srgbClr val="000000"/>
              </a:solidFill>
              <a:latin typeface="Calibri"/>
              <a:ea typeface="Calibri"/>
              <a:cs typeface="Calibri"/>
            </a:rPr>
            <a:t>rd</a:t>
          </a:r>
          <a:r>
            <a:rPr lang="en-US" cap="none" sz="1100" b="0" i="0" u="none" baseline="0">
              <a:solidFill>
                <a:srgbClr val="000000"/>
              </a:solidFill>
              <a:latin typeface="Calibri"/>
              <a:ea typeface="Calibri"/>
              <a:cs typeface="Calibri"/>
            </a:rPr>
            <a:t> Edition, EURACHEM/CITAC Guide (2012).</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vmlDrawing" Target="../drawings/vmlDrawing3.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assword="9C76" sheet="1" objects="1" scenarios="1"/>
  <printOptions/>
  <pageMargins left="0.7" right="0.7" top="0.787401575" bottom="0.787401575" header="0.3" footer="0.3"/>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B2:H85"/>
  <sheetViews>
    <sheetView showGridLines="0" zoomScale="75" zoomScaleNormal="75" zoomScalePageLayoutView="0" workbookViewId="0" topLeftCell="A34">
      <selection activeCell="C11" sqref="C11"/>
    </sheetView>
  </sheetViews>
  <sheetFormatPr defaultColWidth="9.00390625" defaultRowHeight="12.75"/>
  <cols>
    <col min="1" max="1" width="3.00390625" style="0" customWidth="1"/>
    <col min="2" max="2" width="16.50390625" style="0" customWidth="1"/>
    <col min="3" max="3" width="13.00390625" style="0" customWidth="1"/>
    <col min="4" max="4" width="10.50390625" style="0" customWidth="1"/>
    <col min="5" max="5" width="19.125" style="0" customWidth="1"/>
    <col min="6" max="6" width="12.625" style="0" customWidth="1"/>
    <col min="8" max="8" width="2.375" style="0" customWidth="1"/>
  </cols>
  <sheetData>
    <row r="1" ht="11.25" customHeight="1" thickBot="1"/>
    <row r="2" spans="2:6" ht="26.25" customHeight="1">
      <c r="B2" s="73" t="s">
        <v>69</v>
      </c>
      <c r="C2" s="36"/>
      <c r="D2" s="36"/>
      <c r="E2" s="36"/>
      <c r="F2" s="37"/>
    </row>
    <row r="3" spans="2:6" ht="34.5" customHeight="1" thickBot="1">
      <c r="B3" s="74" t="s">
        <v>96</v>
      </c>
      <c r="C3" s="39"/>
      <c r="D3" s="39"/>
      <c r="E3" s="39"/>
      <c r="F3" s="40"/>
    </row>
    <row r="4" ht="34.5" customHeight="1">
      <c r="B4" s="72" t="s">
        <v>70</v>
      </c>
    </row>
    <row r="5" ht="34.5" customHeight="1"/>
    <row r="6" ht="34.5" customHeight="1"/>
    <row r="7" ht="50.25" customHeight="1"/>
    <row r="8" ht="11.25" customHeight="1" thickBot="1"/>
    <row r="9" spans="2:7" ht="19.5" customHeight="1">
      <c r="B9" s="78" t="s">
        <v>71</v>
      </c>
      <c r="C9" s="75" t="s">
        <v>72</v>
      </c>
      <c r="D9" s="78"/>
      <c r="E9" s="85" t="s">
        <v>73</v>
      </c>
      <c r="F9" s="85" t="s">
        <v>74</v>
      </c>
      <c r="G9" s="78"/>
    </row>
    <row r="10" spans="2:7" ht="20.25" customHeight="1">
      <c r="B10" s="79" t="s">
        <v>75</v>
      </c>
      <c r="C10" s="21"/>
      <c r="D10" s="84"/>
      <c r="E10" s="86" t="s">
        <v>76</v>
      </c>
      <c r="F10" s="109" t="s">
        <v>77</v>
      </c>
      <c r="G10" s="84"/>
    </row>
    <row r="11" spans="2:6" ht="22.5" customHeight="1">
      <c r="B11" s="76" t="s">
        <v>25</v>
      </c>
      <c r="C11" s="76" t="s">
        <v>78</v>
      </c>
      <c r="D11" s="76"/>
      <c r="E11" s="80">
        <v>0.012</v>
      </c>
      <c r="F11" s="82" t="s">
        <v>79</v>
      </c>
    </row>
    <row r="12" spans="2:7" ht="22.5" customHeight="1" thickBot="1">
      <c r="B12" s="77" t="s">
        <v>26</v>
      </c>
      <c r="C12" s="77" t="s">
        <v>80</v>
      </c>
      <c r="D12" s="77"/>
      <c r="E12" s="81">
        <v>0.024</v>
      </c>
      <c r="F12" s="83" t="s">
        <v>39</v>
      </c>
      <c r="G12" s="77"/>
    </row>
    <row r="13" ht="22.5" customHeight="1"/>
    <row r="14" ht="34.5" customHeight="1">
      <c r="B14" s="72" t="s">
        <v>81</v>
      </c>
    </row>
    <row r="15" ht="15.75" customHeight="1">
      <c r="B15" s="72"/>
    </row>
    <row r="16" ht="15.75" customHeight="1">
      <c r="B16" s="72"/>
    </row>
    <row r="17" ht="15.75" customHeight="1">
      <c r="B17" s="72"/>
    </row>
    <row r="18" ht="15.75" customHeight="1">
      <c r="B18" s="72"/>
    </row>
    <row r="19" ht="15.75" customHeight="1">
      <c r="B19" s="72"/>
    </row>
    <row r="20" ht="15.75" customHeight="1">
      <c r="B20" s="72"/>
    </row>
    <row r="21" ht="15.75" customHeight="1">
      <c r="B21" s="72"/>
    </row>
    <row r="22" ht="15.75" customHeight="1">
      <c r="B22" s="72"/>
    </row>
    <row r="23" spans="2:4" ht="15.75" customHeight="1">
      <c r="B23" s="72"/>
      <c r="D23" s="88"/>
    </row>
    <row r="24" ht="15.75" customHeight="1"/>
    <row r="25" ht="15.75" customHeight="1"/>
    <row r="26" spans="2:5" ht="15.75" customHeight="1">
      <c r="B26" t="s">
        <v>82</v>
      </c>
      <c r="D26" t="s">
        <v>7</v>
      </c>
      <c r="E26" s="112">
        <f>2/3^(0.5)</f>
        <v>1.1547005383792517</v>
      </c>
    </row>
    <row r="27" spans="4:5" ht="15.75" customHeight="1">
      <c r="D27" s="88" t="s">
        <v>83</v>
      </c>
      <c r="E27" s="113">
        <f>E26/1000</f>
        <v>0.0011547005383792516</v>
      </c>
    </row>
    <row r="28" ht="15.75" customHeight="1">
      <c r="B28" s="72"/>
    </row>
    <row r="29" ht="15.75" customHeight="1">
      <c r="B29" s="72"/>
    </row>
    <row r="30" ht="15.75" customHeight="1">
      <c r="B30" s="72"/>
    </row>
    <row r="31" ht="15.75" customHeight="1">
      <c r="B31" s="72"/>
    </row>
    <row r="32" ht="15.75" customHeight="1">
      <c r="B32" s="72"/>
    </row>
    <row r="33" spans="2:4" ht="15.75" customHeight="1">
      <c r="B33" s="72"/>
      <c r="D33" s="89"/>
    </row>
    <row r="34" ht="15.75" customHeight="1">
      <c r="B34" s="72"/>
    </row>
    <row r="35" ht="15.75" customHeight="1">
      <c r="B35" s="72"/>
    </row>
    <row r="36" ht="16.5" customHeight="1">
      <c r="B36" s="90" t="s">
        <v>84</v>
      </c>
    </row>
    <row r="37" ht="34.5" customHeight="1" thickBot="1"/>
    <row r="38" spans="2:7" ht="21" thickBot="1">
      <c r="B38" s="27" t="s">
        <v>85</v>
      </c>
      <c r="C38" s="25"/>
      <c r="D38" s="25"/>
      <c r="E38" s="128" t="s">
        <v>86</v>
      </c>
      <c r="F38" s="129"/>
      <c r="G38" s="130"/>
    </row>
    <row r="39" spans="2:7" ht="15.75">
      <c r="B39" s="3" t="s">
        <v>5</v>
      </c>
      <c r="C39" s="4"/>
      <c r="D39" s="4"/>
      <c r="E39" s="131" t="s">
        <v>6</v>
      </c>
      <c r="F39" s="131" t="s">
        <v>7</v>
      </c>
      <c r="G39" s="132" t="s">
        <v>8</v>
      </c>
    </row>
    <row r="40" spans="2:7" ht="12.75">
      <c r="B40" t="s">
        <v>9</v>
      </c>
      <c r="E40" s="133">
        <v>10</v>
      </c>
      <c r="F40" s="130"/>
      <c r="G40" s="130"/>
    </row>
    <row r="41" spans="2:7" ht="12.75">
      <c r="B41" t="s">
        <v>10</v>
      </c>
      <c r="E41" s="134">
        <v>0.02</v>
      </c>
      <c r="F41" s="130">
        <f>E41/6^(0.5)</f>
        <v>0.008164965809277261</v>
      </c>
      <c r="G41" s="130">
        <f>F41^2</f>
        <v>6.666666666666668E-05</v>
      </c>
    </row>
    <row r="42" spans="2:7" ht="12.75">
      <c r="B42" t="s">
        <v>11</v>
      </c>
      <c r="E42" s="134">
        <v>0.012</v>
      </c>
      <c r="F42" s="130">
        <f>E42</f>
        <v>0.012</v>
      </c>
      <c r="G42" s="130">
        <f>F42^2</f>
        <v>0.000144</v>
      </c>
    </row>
    <row r="43" spans="2:7" ht="15">
      <c r="B43" t="s">
        <v>12</v>
      </c>
      <c r="C43" t="s">
        <v>13</v>
      </c>
      <c r="D43" s="2">
        <v>0.00021</v>
      </c>
      <c r="E43" s="135">
        <v>0.001</v>
      </c>
      <c r="F43" s="130">
        <f>E45*E43*E40/3^(0.5)</f>
        <v>0.017320508075688773</v>
      </c>
      <c r="G43" s="136">
        <f>F43^2</f>
        <v>0.00030000000000000003</v>
      </c>
    </row>
    <row r="44" spans="3:7" ht="12.75">
      <c r="C44" t="s">
        <v>14</v>
      </c>
      <c r="D44" s="2">
        <v>0.001</v>
      </c>
      <c r="E44" s="137"/>
      <c r="F44" s="138" t="s">
        <v>15</v>
      </c>
      <c r="G44" s="130">
        <f>SUM(G41:G43)</f>
        <v>0.0005106666666666666</v>
      </c>
    </row>
    <row r="45" spans="2:7" ht="12.75">
      <c r="B45" t="s">
        <v>16</v>
      </c>
      <c r="E45" s="137">
        <v>3</v>
      </c>
      <c r="F45" s="138" t="s">
        <v>17</v>
      </c>
      <c r="G45" s="130">
        <f>G44^(0.5)</f>
        <v>0.02259793500890439</v>
      </c>
    </row>
    <row r="46" spans="5:7" ht="18">
      <c r="E46" s="139" t="s">
        <v>18</v>
      </c>
      <c r="F46" s="139">
        <f>G45</f>
        <v>0.02259793500890439</v>
      </c>
      <c r="G46" s="140"/>
    </row>
    <row r="47" spans="5:7" ht="18">
      <c r="E47" s="139" t="s">
        <v>19</v>
      </c>
      <c r="F47" s="139">
        <f>$F$46/$E$40</f>
        <v>0.002259793500890439</v>
      </c>
      <c r="G47" s="130"/>
    </row>
    <row r="48" spans="5:7" ht="12.75">
      <c r="E48" s="130"/>
      <c r="F48" s="130"/>
      <c r="G48" s="130"/>
    </row>
    <row r="49" spans="5:7" ht="13.5" thickBot="1">
      <c r="E49" s="130"/>
      <c r="F49" s="130"/>
      <c r="G49" s="130"/>
    </row>
    <row r="50" spans="2:7" ht="21" thickBot="1">
      <c r="B50" s="26" t="s">
        <v>87</v>
      </c>
      <c r="C50" s="16"/>
      <c r="D50" s="17"/>
      <c r="E50" s="141" t="s">
        <v>21</v>
      </c>
      <c r="F50" s="130"/>
      <c r="G50" s="130"/>
    </row>
    <row r="51" spans="2:7" ht="15.75">
      <c r="B51" s="7" t="s">
        <v>5</v>
      </c>
      <c r="C51" s="8"/>
      <c r="D51" s="8"/>
      <c r="E51" s="142" t="s">
        <v>6</v>
      </c>
      <c r="F51" s="142" t="s">
        <v>7</v>
      </c>
      <c r="G51" s="132" t="s">
        <v>8</v>
      </c>
    </row>
    <row r="52" spans="2:7" ht="12.75">
      <c r="B52" t="s">
        <v>9</v>
      </c>
      <c r="E52" s="133">
        <v>100</v>
      </c>
      <c r="F52" s="130"/>
      <c r="G52" s="130"/>
    </row>
    <row r="53" spans="2:7" ht="12.75">
      <c r="B53" t="s">
        <v>10</v>
      </c>
      <c r="E53" s="134">
        <v>0.1</v>
      </c>
      <c r="F53" s="130">
        <f>E53/6^(0.5)</f>
        <v>0.040824829046386304</v>
      </c>
      <c r="G53" s="130">
        <f>F53^2</f>
        <v>0.001666666666666667</v>
      </c>
    </row>
    <row r="54" spans="2:8" ht="12.75">
      <c r="B54" t="s">
        <v>11</v>
      </c>
      <c r="E54" s="134">
        <v>0.024</v>
      </c>
      <c r="F54" s="143">
        <f>E54</f>
        <v>0.024</v>
      </c>
      <c r="G54" s="130">
        <f>F54^2</f>
        <v>0.000576</v>
      </c>
      <c r="H54" s="1"/>
    </row>
    <row r="55" spans="2:7" ht="15">
      <c r="B55" t="s">
        <v>12</v>
      </c>
      <c r="C55" t="s">
        <v>13</v>
      </c>
      <c r="D55" s="2">
        <v>0.00021</v>
      </c>
      <c r="E55" s="135">
        <v>0.001</v>
      </c>
      <c r="F55" s="130">
        <f>E57*E55*E52/3^(0.5)</f>
        <v>0.17320508075688773</v>
      </c>
      <c r="G55" s="144">
        <f>F55^2</f>
        <v>0.03</v>
      </c>
    </row>
    <row r="56" spans="3:7" ht="12.75">
      <c r="C56" t="s">
        <v>14</v>
      </c>
      <c r="D56" s="2">
        <v>0.001</v>
      </c>
      <c r="E56" s="137"/>
      <c r="F56" s="138" t="s">
        <v>15</v>
      </c>
      <c r="G56" s="130">
        <f>SUM(G53:G55)</f>
        <v>0.03224266666666667</v>
      </c>
    </row>
    <row r="57" spans="2:7" ht="12.75">
      <c r="B57" t="s">
        <v>16</v>
      </c>
      <c r="E57" s="137">
        <v>3</v>
      </c>
      <c r="F57" s="138" t="s">
        <v>17</v>
      </c>
      <c r="G57" s="130">
        <f>G56^(0.5)</f>
        <v>0.17956243111148465</v>
      </c>
    </row>
    <row r="58" spans="5:7" ht="18">
      <c r="E58" s="145" t="s">
        <v>22</v>
      </c>
      <c r="F58" s="145">
        <f>G57</f>
        <v>0.17956243111148465</v>
      </c>
      <c r="G58" s="130"/>
    </row>
    <row r="59" spans="5:7" ht="18">
      <c r="E59" s="145" t="s">
        <v>23</v>
      </c>
      <c r="F59" s="145">
        <f>$F$58/$E$52</f>
        <v>0.0017956243111148466</v>
      </c>
      <c r="G59" s="130"/>
    </row>
    <row r="60" spans="5:7" ht="13.5" thickBot="1">
      <c r="E60" s="130"/>
      <c r="F60" s="130"/>
      <c r="G60" s="130"/>
    </row>
    <row r="61" spans="2:3" ht="21" thickBot="1">
      <c r="B61" s="43" t="s">
        <v>88</v>
      </c>
      <c r="C61" s="15"/>
    </row>
    <row r="62" spans="2:4" ht="15">
      <c r="B62" t="s">
        <v>25</v>
      </c>
      <c r="C62" s="137">
        <f>$E$40</f>
        <v>10</v>
      </c>
      <c r="D62" s="130"/>
    </row>
    <row r="63" spans="2:4" ht="15">
      <c r="B63" t="s">
        <v>26</v>
      </c>
      <c r="C63" s="137">
        <f>$E$52</f>
        <v>100</v>
      </c>
      <c r="D63" s="130"/>
    </row>
    <row r="64" spans="2:4" ht="15">
      <c r="B64" s="13" t="s">
        <v>27</v>
      </c>
      <c r="C64" s="146">
        <f>$F$46/$E$40</f>
        <v>0.002259793500890439</v>
      </c>
      <c r="D64" s="130">
        <f>C64^2</f>
        <v>5.106666666666666E-06</v>
      </c>
    </row>
    <row r="65" spans="2:4" ht="15">
      <c r="B65" s="22" t="s">
        <v>28</v>
      </c>
      <c r="C65" s="146">
        <f>$F$58/$E$52</f>
        <v>0.0017956243111148466</v>
      </c>
      <c r="D65" s="144">
        <f>C65^2</f>
        <v>3.2242666666666672E-06</v>
      </c>
    </row>
    <row r="66" spans="3:4" ht="12.75">
      <c r="C66" s="138" t="s">
        <v>15</v>
      </c>
      <c r="D66" s="130">
        <f>SUM(D64,D65)</f>
        <v>8.330933333333334E-06</v>
      </c>
    </row>
    <row r="67" spans="3:4" ht="12.75">
      <c r="C67" s="138" t="s">
        <v>17</v>
      </c>
      <c r="D67" s="130">
        <f>D66^(0.5)</f>
        <v>0.002886335623820164</v>
      </c>
    </row>
    <row r="68" spans="3:4" ht="18">
      <c r="C68" s="147" t="s">
        <v>29</v>
      </c>
      <c r="D68" s="148">
        <f>C63/C62</f>
        <v>10</v>
      </c>
    </row>
    <row r="69" spans="3:4" ht="15">
      <c r="C69" s="147" t="s">
        <v>30</v>
      </c>
      <c r="D69" s="149">
        <f>D67</f>
        <v>0.002886335623820164</v>
      </c>
    </row>
    <row r="79" ht="17.25">
      <c r="B79" s="72" t="s">
        <v>89</v>
      </c>
    </row>
    <row r="80" spans="2:5" ht="12.75">
      <c r="B80" t="s">
        <v>90</v>
      </c>
      <c r="E80" s="103">
        <f>1000/D68</f>
        <v>100</v>
      </c>
    </row>
    <row r="81" spans="2:5" ht="15">
      <c r="B81" t="s">
        <v>91</v>
      </c>
      <c r="E81" s="111">
        <f>SQRT(SUMSQ(D67,E27))</f>
        <v>0.0031087403665579195</v>
      </c>
    </row>
    <row r="82" spans="2:5" ht="15">
      <c r="B82" t="s">
        <v>92</v>
      </c>
      <c r="E82" s="110">
        <f>E81*E80</f>
        <v>0.31087403665579194</v>
      </c>
    </row>
    <row r="83" spans="2:5" ht="15">
      <c r="B83" s="87" t="s">
        <v>93</v>
      </c>
      <c r="E83" s="110">
        <f>E82*2</f>
        <v>0.6217480733115839</v>
      </c>
    </row>
    <row r="85" ht="17.25">
      <c r="B85" s="72" t="s">
        <v>94</v>
      </c>
    </row>
  </sheetData>
  <sheetProtection password="9C76" sheet="1" objects="1"/>
  <printOptions/>
  <pageMargins left="0.5905511811023623" right="0.5905511811023623" top="0.7874015748031497" bottom="0.7874015748031497" header="0.5118110236220472" footer="0.5118110236220472"/>
  <pageSetup horizontalDpi="300" verticalDpi="300" orientation="portrait" paperSize="9" r:id="rId2"/>
  <headerFooter alignWithMargins="0">
    <oddHeader>&amp;LNejistoty objemů&amp;CMetodický list 1&amp;REURACHEM-ČR]</oddHeader>
    <oddFooter>&amp;LEURACHEM-ČR&amp;Cwww.eurachem.cz&amp;RStrana &amp;P</oddFooter>
  </headerFooter>
  <rowBreaks count="2" manualBreakCount="2">
    <brk id="33" max="65535" man="1"/>
    <brk id="77" max="65535" man="1"/>
  </rowBreaks>
  <drawing r:id="rId1"/>
</worksheet>
</file>

<file path=xl/worksheets/sheet3.xml><?xml version="1.0" encoding="utf-8"?>
<worksheet xmlns="http://schemas.openxmlformats.org/spreadsheetml/2006/main" xmlns:r="http://schemas.openxmlformats.org/officeDocument/2006/relationships">
  <dimension ref="A1:K45"/>
  <sheetViews>
    <sheetView showGridLines="0" zoomScale="75" zoomScaleNormal="75" zoomScalePageLayoutView="0" workbookViewId="0" topLeftCell="A1">
      <selection activeCell="B7" sqref="B7"/>
    </sheetView>
  </sheetViews>
  <sheetFormatPr defaultColWidth="9.00390625" defaultRowHeight="12.75"/>
  <cols>
    <col min="1" max="1" width="2.375" style="0" customWidth="1"/>
    <col min="2" max="2" width="16.50390625" style="0" customWidth="1"/>
    <col min="3" max="3" width="13.00390625" style="0" customWidth="1"/>
    <col min="4" max="4" width="12.125" style="0" customWidth="1"/>
    <col min="5" max="5" width="19.125" style="0" customWidth="1"/>
    <col min="6" max="6" width="11.375" style="0" customWidth="1"/>
    <col min="7" max="7" width="13.375" style="0" customWidth="1"/>
    <col min="8" max="8" width="2.375" style="0" customWidth="1"/>
  </cols>
  <sheetData>
    <row r="1" spans="1:11" ht="22.5" customHeight="1">
      <c r="A1" s="196" t="s">
        <v>101</v>
      </c>
      <c r="B1" s="196"/>
      <c r="C1" s="196"/>
      <c r="D1" s="196"/>
      <c r="E1" s="196"/>
      <c r="F1" s="196"/>
      <c r="G1" s="196"/>
      <c r="H1" s="42"/>
      <c r="I1" s="42"/>
      <c r="J1" s="42"/>
      <c r="K1" s="22"/>
    </row>
    <row r="3" ht="13.5" thickBot="1"/>
    <row r="4" spans="2:6" ht="39" customHeight="1">
      <c r="B4" s="35" t="s">
        <v>0</v>
      </c>
      <c r="C4" s="36"/>
      <c r="D4" s="36"/>
      <c r="E4" s="36"/>
      <c r="F4" s="37"/>
    </row>
    <row r="5" spans="2:6" ht="34.5" customHeight="1" thickBot="1">
      <c r="B5" s="38" t="s">
        <v>200</v>
      </c>
      <c r="C5" s="39"/>
      <c r="D5" s="39"/>
      <c r="E5" s="39"/>
      <c r="F5" s="40"/>
    </row>
    <row r="6" ht="34.5" customHeight="1" thickBot="1">
      <c r="B6" s="33"/>
    </row>
    <row r="7" spans="2:6" s="91" customFormat="1" ht="18.75" thickBot="1">
      <c r="B7" s="92" t="s">
        <v>3</v>
      </c>
      <c r="C7" s="93"/>
      <c r="D7" s="93"/>
      <c r="E7" s="94" t="s">
        <v>4</v>
      </c>
      <c r="F7" s="95"/>
    </row>
    <row r="8" spans="2:7" ht="15.75">
      <c r="B8" s="3" t="s">
        <v>5</v>
      </c>
      <c r="C8" s="4"/>
      <c r="D8" s="4"/>
      <c r="E8" s="6" t="s">
        <v>6</v>
      </c>
      <c r="F8" s="5" t="s">
        <v>7</v>
      </c>
      <c r="G8" s="19" t="s">
        <v>8</v>
      </c>
    </row>
    <row r="9" spans="2:5" ht="12.75">
      <c r="B9" t="s">
        <v>9</v>
      </c>
      <c r="E9" s="23">
        <v>10</v>
      </c>
    </row>
    <row r="10" spans="2:7" ht="12.75">
      <c r="B10" t="s">
        <v>10</v>
      </c>
      <c r="E10" s="24">
        <v>0.02</v>
      </c>
      <c r="F10">
        <f>E10/6^(0.5)</f>
        <v>0.008164965809277261</v>
      </c>
      <c r="G10">
        <f>F10^2</f>
        <v>6.666666666666668E-05</v>
      </c>
    </row>
    <row r="11" spans="2:8" ht="12.75">
      <c r="B11" t="s">
        <v>11</v>
      </c>
      <c r="E11" s="24">
        <v>0.012</v>
      </c>
      <c r="F11">
        <f>E11</f>
        <v>0.012</v>
      </c>
      <c r="G11">
        <f>F11^2</f>
        <v>0.000144</v>
      </c>
      <c r="H11" s="1"/>
    </row>
    <row r="12" spans="2:7" ht="12.75">
      <c r="B12" t="s">
        <v>12</v>
      </c>
      <c r="C12" t="s">
        <v>13</v>
      </c>
      <c r="D12" s="2">
        <v>0.00021</v>
      </c>
      <c r="E12" s="30">
        <v>0.001</v>
      </c>
      <c r="F12">
        <f>E14*E12*E9/3^(0.5)</f>
        <v>0.017320508075688773</v>
      </c>
      <c r="G12" s="21">
        <f>F12^2</f>
        <v>0.00030000000000000003</v>
      </c>
    </row>
    <row r="13" spans="3:7" ht="12.75">
      <c r="C13" t="s">
        <v>14</v>
      </c>
      <c r="D13" s="2">
        <v>0.001</v>
      </c>
      <c r="E13" s="12"/>
      <c r="F13" s="20" t="s">
        <v>15</v>
      </c>
      <c r="G13">
        <f>SUM(G10:G12)</f>
        <v>0.0005106666666666666</v>
      </c>
    </row>
    <row r="14" spans="2:7" ht="12.75">
      <c r="B14" t="s">
        <v>95</v>
      </c>
      <c r="E14" s="12">
        <v>3</v>
      </c>
      <c r="F14" s="20" t="s">
        <v>17</v>
      </c>
      <c r="G14">
        <f>G13^(0.5)</f>
        <v>0.02259793500890439</v>
      </c>
    </row>
    <row r="15" spans="5:7" ht="15.75">
      <c r="E15" s="106" t="s">
        <v>18</v>
      </c>
      <c r="F15" s="106">
        <f>G14</f>
        <v>0.02259793500890439</v>
      </c>
      <c r="G15" s="28"/>
    </row>
    <row r="16" spans="5:6" ht="15.75">
      <c r="E16" s="106" t="s">
        <v>19</v>
      </c>
      <c r="F16" s="106">
        <f>$F$15/$E$9</f>
        <v>0.002259793500890439</v>
      </c>
    </row>
    <row r="18" ht="13.5" thickBot="1"/>
    <row r="19" spans="2:6" s="91" customFormat="1" ht="18.75" thickBot="1">
      <c r="B19" s="96" t="s">
        <v>20</v>
      </c>
      <c r="C19" s="97"/>
      <c r="D19" s="98"/>
      <c r="E19" s="99" t="s">
        <v>21</v>
      </c>
      <c r="F19" s="100"/>
    </row>
    <row r="20" spans="2:7" ht="15.75">
      <c r="B20" s="7" t="s">
        <v>5</v>
      </c>
      <c r="C20" s="8"/>
      <c r="D20" s="8"/>
      <c r="E20" s="9" t="s">
        <v>6</v>
      </c>
      <c r="F20" s="10" t="s">
        <v>7</v>
      </c>
      <c r="G20" s="19" t="s">
        <v>8</v>
      </c>
    </row>
    <row r="21" spans="2:5" ht="12.75">
      <c r="B21" t="s">
        <v>9</v>
      </c>
      <c r="E21" s="23">
        <v>100</v>
      </c>
    </row>
    <row r="22" spans="2:7" ht="12.75">
      <c r="B22" t="s">
        <v>10</v>
      </c>
      <c r="E22" s="24">
        <v>0.1</v>
      </c>
      <c r="F22">
        <f>E22/6^(0.5)</f>
        <v>0.040824829046386304</v>
      </c>
      <c r="G22">
        <f>F22^2</f>
        <v>0.001666666666666667</v>
      </c>
    </row>
    <row r="23" spans="2:8" ht="12.75">
      <c r="B23" t="s">
        <v>11</v>
      </c>
      <c r="E23" s="24">
        <v>0.024</v>
      </c>
      <c r="F23" s="105">
        <f>E23</f>
        <v>0.024</v>
      </c>
      <c r="G23">
        <f>F23^2</f>
        <v>0.000576</v>
      </c>
      <c r="H23" s="1"/>
    </row>
    <row r="24" spans="2:7" ht="15">
      <c r="B24" t="s">
        <v>12</v>
      </c>
      <c r="C24" t="s">
        <v>13</v>
      </c>
      <c r="D24" s="2">
        <v>0.00021</v>
      </c>
      <c r="E24" s="30">
        <v>0.001</v>
      </c>
      <c r="F24">
        <f>E26*E24*E21/3^(0.5)</f>
        <v>0.17320508075688773</v>
      </c>
      <c r="G24" s="21">
        <f>F24^2</f>
        <v>0.03</v>
      </c>
    </row>
    <row r="25" spans="3:7" ht="12.75">
      <c r="C25" t="s">
        <v>14</v>
      </c>
      <c r="D25" s="2">
        <v>0.001</v>
      </c>
      <c r="E25" s="12"/>
      <c r="F25" s="20" t="s">
        <v>15</v>
      </c>
      <c r="G25">
        <f>SUM(G22:G24)</f>
        <v>0.03224266666666667</v>
      </c>
    </row>
    <row r="26" spans="2:7" ht="12.75">
      <c r="B26" t="s">
        <v>95</v>
      </c>
      <c r="E26" s="12">
        <v>3</v>
      </c>
      <c r="F26" s="20" t="s">
        <v>17</v>
      </c>
      <c r="G26">
        <f>G25^(0.5)</f>
        <v>0.17956243111148465</v>
      </c>
    </row>
    <row r="27" spans="5:6" ht="18">
      <c r="E27" s="11" t="s">
        <v>22</v>
      </c>
      <c r="F27" s="11">
        <f>G26</f>
        <v>0.17956243111148465</v>
      </c>
    </row>
    <row r="28" spans="5:6" ht="18">
      <c r="E28" s="11" t="s">
        <v>23</v>
      </c>
      <c r="F28" s="11">
        <f>$F$27/$E$21</f>
        <v>0.0017956243111148466</v>
      </c>
    </row>
    <row r="29" ht="13.5" thickBot="1"/>
    <row r="30" spans="2:3" s="91" customFormat="1" ht="21" thickBot="1">
      <c r="B30" s="101" t="s">
        <v>24</v>
      </c>
      <c r="C30" s="102"/>
    </row>
    <row r="31" spans="2:3" ht="15">
      <c r="B31" t="s">
        <v>25</v>
      </c>
      <c r="C31" s="12">
        <f>$E$9</f>
        <v>10</v>
      </c>
    </row>
    <row r="32" spans="2:3" ht="15">
      <c r="B32" t="s">
        <v>26</v>
      </c>
      <c r="C32" s="12">
        <f>$E$21</f>
        <v>100</v>
      </c>
    </row>
    <row r="33" spans="2:4" ht="15">
      <c r="B33" s="13" t="s">
        <v>27</v>
      </c>
      <c r="C33" s="18">
        <f>$F$15/$E$9</f>
        <v>0.002259793500890439</v>
      </c>
      <c r="D33">
        <f>C33^2</f>
        <v>5.106666666666666E-06</v>
      </c>
    </row>
    <row r="34" spans="2:4" ht="15">
      <c r="B34" s="22" t="s">
        <v>28</v>
      </c>
      <c r="C34" s="18">
        <f>$F$27/$E$21</f>
        <v>0.0017956243111148466</v>
      </c>
      <c r="D34" s="21">
        <f>C34^2</f>
        <v>3.2242666666666672E-06</v>
      </c>
    </row>
    <row r="35" spans="3:4" ht="12.75">
      <c r="C35" s="20" t="s">
        <v>15</v>
      </c>
      <c r="D35">
        <f>SUM(D33,D34)</f>
        <v>8.330933333333334E-06</v>
      </c>
    </row>
    <row r="36" spans="3:4" ht="12.75">
      <c r="C36" s="20" t="s">
        <v>17</v>
      </c>
      <c r="D36">
        <f>D35^(0.5)</f>
        <v>0.002886335623820164</v>
      </c>
    </row>
    <row r="37" spans="3:4" ht="18">
      <c r="C37" s="14" t="s">
        <v>29</v>
      </c>
      <c r="D37" s="29">
        <f>C32/C31</f>
        <v>10</v>
      </c>
    </row>
    <row r="38" spans="3:4" ht="15">
      <c r="C38" s="14" t="s">
        <v>30</v>
      </c>
      <c r="D38" s="34">
        <f>D36</f>
        <v>0.002886335623820164</v>
      </c>
    </row>
    <row r="40" ht="15">
      <c r="B40" s="107"/>
    </row>
    <row r="45" ht="13.5">
      <c r="B45" s="127"/>
    </row>
  </sheetData>
  <sheetProtection/>
  <mergeCells count="1">
    <mergeCell ref="A1:G1"/>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5"/>
  <headerFooter alignWithMargins="0">
    <oddHeader>&amp;L&amp;12Nejistoty objemů&amp;CMetodický list 1&amp;REURACHEM-ČR</oddHeader>
    <oddFooter>&amp;LEURACHEM-ČR&amp;Cwww.eurachem.cz&amp;RStrana &amp;P</oddFooter>
  </headerFooter>
  <drawing r:id="rId4"/>
  <legacyDrawing r:id="rId3"/>
  <oleObjects>
    <oleObject progId="WangImage.Document" shapeId="1081593" r:id="rId2"/>
  </oleObjects>
</worksheet>
</file>

<file path=xl/worksheets/sheet4.xml><?xml version="1.0" encoding="utf-8"?>
<worksheet xmlns="http://schemas.openxmlformats.org/spreadsheetml/2006/main" xmlns:r="http://schemas.openxmlformats.org/officeDocument/2006/relationships">
  <dimension ref="B1:J110"/>
  <sheetViews>
    <sheetView showGridLines="0" tabSelected="1" view="pageBreakPreview" zoomScaleSheetLayoutView="100" zoomScalePageLayoutView="0" workbookViewId="0" topLeftCell="A1">
      <selection activeCell="B1" sqref="B1:J110"/>
    </sheetView>
  </sheetViews>
  <sheetFormatPr defaultColWidth="9.125" defaultRowHeight="12.75"/>
  <cols>
    <col min="1" max="1" width="3.00390625" style="52" customWidth="1"/>
    <col min="2" max="2" width="16.375" style="52" customWidth="1"/>
    <col min="3" max="3" width="15.625" style="52" customWidth="1"/>
    <col min="4" max="4" width="4.625" style="52" customWidth="1"/>
    <col min="5" max="5" width="12.00390625" style="52" customWidth="1"/>
    <col min="6" max="6" width="16.125" style="52" customWidth="1"/>
    <col min="7" max="7" width="8.00390625" style="52" customWidth="1"/>
    <col min="8" max="8" width="17.875" style="52" customWidth="1"/>
    <col min="9" max="9" width="7.50390625" style="52" customWidth="1"/>
    <col min="10" max="10" width="16.00390625" style="52" customWidth="1"/>
    <col min="11" max="16384" width="9.125" style="52" customWidth="1"/>
  </cols>
  <sheetData>
    <row r="1" spans="2:5" ht="22.5">
      <c r="B1" s="53" t="s">
        <v>31</v>
      </c>
      <c r="C1" s="53"/>
      <c r="D1" s="53"/>
      <c r="E1" s="53"/>
    </row>
    <row r="2" spans="2:5" ht="23.25">
      <c r="B2" s="53"/>
      <c r="C2" s="53"/>
      <c r="D2" s="53"/>
      <c r="E2" s="53"/>
    </row>
    <row r="3" spans="2:5" ht="23.25">
      <c r="B3" s="53"/>
      <c r="C3" s="53"/>
      <c r="D3" s="53"/>
      <c r="E3" s="53"/>
    </row>
    <row r="4" spans="2:5" ht="23.25">
      <c r="B4" s="53"/>
      <c r="C4" s="53"/>
      <c r="D4" s="53"/>
      <c r="E4" s="53"/>
    </row>
    <row r="5" spans="2:5" ht="23.25">
      <c r="B5" s="53"/>
      <c r="C5" s="53"/>
      <c r="D5" s="53"/>
      <c r="E5" s="53"/>
    </row>
    <row r="6" spans="2:5" ht="23.25">
      <c r="B6" s="53"/>
      <c r="C6" s="53"/>
      <c r="D6" s="53"/>
      <c r="E6" s="53"/>
    </row>
    <row r="7" spans="2:5" ht="23.25">
      <c r="B7" s="53"/>
      <c r="C7" s="53"/>
      <c r="D7" s="53"/>
      <c r="E7" s="53"/>
    </row>
    <row r="8" ht="72.75" customHeight="1">
      <c r="B8" s="54" t="s">
        <v>207</v>
      </c>
    </row>
    <row r="9" ht="13.5" thickBot="1"/>
    <row r="10" spans="2:8" ht="33.75" customHeight="1">
      <c r="B10" s="47" t="s">
        <v>32</v>
      </c>
      <c r="C10" s="48"/>
      <c r="D10" s="48"/>
      <c r="E10" s="48" t="s">
        <v>33</v>
      </c>
      <c r="F10" s="48"/>
      <c r="G10" s="48"/>
      <c r="H10"/>
    </row>
    <row r="11" spans="2:8" ht="17.25" customHeight="1" thickBot="1">
      <c r="B11" s="65"/>
      <c r="C11" s="66"/>
      <c r="D11" s="50"/>
      <c r="E11" s="50" t="s">
        <v>34</v>
      </c>
      <c r="F11" s="50"/>
      <c r="G11" s="50"/>
      <c r="H11"/>
    </row>
    <row r="12" spans="2:8" ht="24.75" customHeight="1" thickBot="1">
      <c r="B12" s="49" t="s">
        <v>34</v>
      </c>
      <c r="C12" s="67"/>
      <c r="D12" s="68" t="s">
        <v>35</v>
      </c>
      <c r="E12" s="69"/>
      <c r="F12" s="50" t="s">
        <v>36</v>
      </c>
      <c r="G12" s="69"/>
      <c r="H12"/>
    </row>
    <row r="13" spans="2:8" ht="18.75" customHeight="1">
      <c r="B13" s="62">
        <v>0.5</v>
      </c>
      <c r="C13" s="62"/>
      <c r="D13" s="62"/>
      <c r="E13" s="70">
        <v>0.005</v>
      </c>
      <c r="F13" s="71"/>
      <c r="G13" s="70">
        <v>0.01</v>
      </c>
      <c r="H13"/>
    </row>
    <row r="14" spans="2:8" ht="12.75" customHeight="1">
      <c r="B14" s="62">
        <v>1</v>
      </c>
      <c r="C14" s="62"/>
      <c r="D14" s="62"/>
      <c r="E14" s="70">
        <v>0.008</v>
      </c>
      <c r="F14" s="71"/>
      <c r="G14" s="70">
        <v>0.015</v>
      </c>
      <c r="H14"/>
    </row>
    <row r="15" spans="2:8" ht="12.75" customHeight="1">
      <c r="B15" s="62">
        <v>2</v>
      </c>
      <c r="C15" s="62"/>
      <c r="D15" s="62"/>
      <c r="E15" s="70">
        <v>0.01</v>
      </c>
      <c r="F15" s="71"/>
      <c r="G15" s="70">
        <v>0.02</v>
      </c>
      <c r="H15"/>
    </row>
    <row r="16" spans="2:8" ht="12.75">
      <c r="B16" s="62">
        <v>5</v>
      </c>
      <c r="C16" s="62"/>
      <c r="D16" s="62"/>
      <c r="E16" s="70">
        <v>0.015</v>
      </c>
      <c r="F16" s="71"/>
      <c r="G16" s="70">
        <v>0.03</v>
      </c>
      <c r="H16"/>
    </row>
    <row r="17" spans="2:8" ht="12.75">
      <c r="B17" s="62">
        <v>10</v>
      </c>
      <c r="C17" s="62"/>
      <c r="D17" s="62"/>
      <c r="E17" s="70">
        <v>0.02</v>
      </c>
      <c r="F17" s="71"/>
      <c r="G17" s="70">
        <v>0.04</v>
      </c>
      <c r="H17"/>
    </row>
    <row r="18" spans="2:8" ht="12.75">
      <c r="B18" s="62">
        <v>20</v>
      </c>
      <c r="C18" s="62"/>
      <c r="D18" s="62"/>
      <c r="E18" s="70">
        <v>0.03</v>
      </c>
      <c r="F18" s="71"/>
      <c r="G18" s="70">
        <v>0.06</v>
      </c>
      <c r="H18"/>
    </row>
    <row r="19" spans="2:8" ht="12.75">
      <c r="B19" s="62">
        <v>25</v>
      </c>
      <c r="C19" s="62"/>
      <c r="D19" s="62"/>
      <c r="E19" s="70">
        <v>0.03</v>
      </c>
      <c r="F19" s="71"/>
      <c r="G19" s="70">
        <v>0.06</v>
      </c>
      <c r="H19"/>
    </row>
    <row r="20" spans="2:8" ht="12.75">
      <c r="B20" s="62">
        <v>50</v>
      </c>
      <c r="C20" s="62"/>
      <c r="D20" s="62"/>
      <c r="E20" s="70">
        <v>0.05</v>
      </c>
      <c r="F20" s="71"/>
      <c r="G20" s="70">
        <v>0.1</v>
      </c>
      <c r="H20"/>
    </row>
    <row r="21" spans="2:8" ht="12.75" customHeight="1">
      <c r="B21" s="62">
        <v>100</v>
      </c>
      <c r="C21" s="62"/>
      <c r="D21" s="62"/>
      <c r="E21" s="70">
        <v>0.08</v>
      </c>
      <c r="F21" s="71"/>
      <c r="G21" s="70">
        <v>0.15</v>
      </c>
      <c r="H21"/>
    </row>
    <row r="22" spans="2:8" ht="12.75">
      <c r="B22"/>
      <c r="C22"/>
      <c r="D22"/>
      <c r="E22"/>
      <c r="F22"/>
      <c r="G22"/>
      <c r="H22"/>
    </row>
    <row r="23" spans="2:8" ht="12.75">
      <c r="B23" s="31"/>
      <c r="C23" s="31"/>
      <c r="D23" s="31"/>
      <c r="E23" s="31"/>
      <c r="F23" s="46"/>
      <c r="G23" s="32"/>
      <c r="H23" s="46"/>
    </row>
    <row r="25" ht="15">
      <c r="B25" s="54" t="s">
        <v>208</v>
      </c>
    </row>
    <row r="26" spans="9:10" ht="24.75" customHeight="1" thickBot="1">
      <c r="I26"/>
      <c r="J26"/>
    </row>
    <row r="27" spans="2:10" ht="24.75" customHeight="1">
      <c r="B27" s="162" t="s">
        <v>32</v>
      </c>
      <c r="C27" s="166" t="s">
        <v>131</v>
      </c>
      <c r="D27" s="161"/>
      <c r="E27" s="48"/>
      <c r="F27" s="163" t="s">
        <v>128</v>
      </c>
      <c r="G27" s="48"/>
      <c r="H27" s="48"/>
      <c r="I27"/>
      <c r="J27"/>
    </row>
    <row r="28" spans="2:10" ht="24.75" customHeight="1" thickBot="1">
      <c r="B28" s="65"/>
      <c r="C28" s="66"/>
      <c r="D28" s="66"/>
      <c r="E28" s="50"/>
      <c r="F28" s="50" t="s">
        <v>130</v>
      </c>
      <c r="G28" s="50"/>
      <c r="H28" s="50"/>
      <c r="I28"/>
      <c r="J28"/>
    </row>
    <row r="29" spans="2:10" ht="20.25" customHeight="1" thickBot="1">
      <c r="B29" s="49" t="s">
        <v>43</v>
      </c>
      <c r="C29" s="49" t="s">
        <v>43</v>
      </c>
      <c r="D29" s="67"/>
      <c r="E29" s="68" t="s">
        <v>129</v>
      </c>
      <c r="F29" s="69"/>
      <c r="G29" s="50" t="s">
        <v>36</v>
      </c>
      <c r="H29" s="69"/>
      <c r="I29"/>
      <c r="J29"/>
    </row>
    <row r="30" spans="2:10" ht="12.75">
      <c r="B30" s="62">
        <v>0.1</v>
      </c>
      <c r="C30" s="165">
        <v>0.01</v>
      </c>
      <c r="D30" s="62"/>
      <c r="E30" s="62"/>
      <c r="F30" s="164">
        <v>0.006</v>
      </c>
      <c r="G30" s="164"/>
      <c r="H30" s="164">
        <v>0.01</v>
      </c>
      <c r="I30"/>
      <c r="J30"/>
    </row>
    <row r="31" spans="2:10" ht="12.75">
      <c r="B31" s="62">
        <v>0.2</v>
      </c>
      <c r="C31" s="165">
        <v>0.01</v>
      </c>
      <c r="D31" s="62"/>
      <c r="E31" s="62"/>
      <c r="F31" s="164">
        <v>0.006</v>
      </c>
      <c r="G31" s="164"/>
      <c r="H31" s="164">
        <v>0.01</v>
      </c>
      <c r="I31"/>
      <c r="J31"/>
    </row>
    <row r="32" spans="2:10" ht="12.75">
      <c r="B32" s="62">
        <v>0.5</v>
      </c>
      <c r="C32" s="165">
        <v>0.01</v>
      </c>
      <c r="D32" s="62"/>
      <c r="E32" s="62"/>
      <c r="F32" s="164">
        <v>0.006</v>
      </c>
      <c r="G32" s="164"/>
      <c r="H32" s="164">
        <v>0.01</v>
      </c>
      <c r="I32"/>
      <c r="J32"/>
    </row>
    <row r="33" spans="2:10" ht="12.75">
      <c r="B33" s="62">
        <v>1</v>
      </c>
      <c r="C33" s="165">
        <v>0.01</v>
      </c>
      <c r="D33" s="62"/>
      <c r="E33" s="62"/>
      <c r="F33" s="164" t="s">
        <v>134</v>
      </c>
      <c r="G33" s="164"/>
      <c r="H33" s="164">
        <v>0.01</v>
      </c>
      <c r="I33"/>
      <c r="J33"/>
    </row>
    <row r="34" spans="2:10" ht="12.75">
      <c r="B34" s="62">
        <v>1</v>
      </c>
      <c r="C34" s="165">
        <v>0.1</v>
      </c>
      <c r="D34" s="62"/>
      <c r="E34" s="62"/>
      <c r="F34" s="164" t="s">
        <v>134</v>
      </c>
      <c r="G34" s="164"/>
      <c r="H34" s="164">
        <v>0.01</v>
      </c>
      <c r="I34"/>
      <c r="J34"/>
    </row>
    <row r="35" spans="2:10" ht="12.75">
      <c r="B35" s="62">
        <v>2</v>
      </c>
      <c r="C35" s="165">
        <v>0.02</v>
      </c>
      <c r="D35" s="62"/>
      <c r="E35" s="62"/>
      <c r="F35" s="164" t="s">
        <v>135</v>
      </c>
      <c r="G35" s="164"/>
      <c r="H35" s="164" t="s">
        <v>138</v>
      </c>
      <c r="I35"/>
      <c r="J35"/>
    </row>
    <row r="36" spans="2:10" ht="12.75">
      <c r="B36" s="62">
        <v>2</v>
      </c>
      <c r="C36" s="165" t="s">
        <v>132</v>
      </c>
      <c r="D36" s="62"/>
      <c r="E36" s="62"/>
      <c r="F36" s="164" t="s">
        <v>135</v>
      </c>
      <c r="G36" s="164"/>
      <c r="H36" s="164" t="s">
        <v>138</v>
      </c>
      <c r="I36"/>
      <c r="J36"/>
    </row>
    <row r="37" spans="2:10" ht="12.75">
      <c r="B37" s="62">
        <v>5</v>
      </c>
      <c r="C37" s="165">
        <v>0.05</v>
      </c>
      <c r="D37" s="62"/>
      <c r="E37" s="62"/>
      <c r="F37" s="164" t="s">
        <v>136</v>
      </c>
      <c r="G37" s="164"/>
      <c r="H37" s="164" t="s">
        <v>137</v>
      </c>
      <c r="I37"/>
      <c r="J37"/>
    </row>
    <row r="38" spans="2:10" ht="12.75">
      <c r="B38" s="62">
        <v>5</v>
      </c>
      <c r="C38" s="165" t="s">
        <v>132</v>
      </c>
      <c r="D38" s="62"/>
      <c r="E38" s="62"/>
      <c r="F38" s="164" t="s">
        <v>136</v>
      </c>
      <c r="G38" s="164"/>
      <c r="H38" s="164" t="s">
        <v>137</v>
      </c>
      <c r="I38"/>
      <c r="J38"/>
    </row>
    <row r="39" spans="2:10" ht="12.75">
      <c r="B39" s="62">
        <v>10</v>
      </c>
      <c r="C39" s="165" t="s">
        <v>133</v>
      </c>
      <c r="D39" s="62"/>
      <c r="E39" s="62"/>
      <c r="F39" s="164" t="s">
        <v>137</v>
      </c>
      <c r="G39" s="164"/>
      <c r="H39" s="164" t="s">
        <v>133</v>
      </c>
      <c r="I39"/>
      <c r="J39"/>
    </row>
    <row r="40" spans="2:10" ht="12.75">
      <c r="B40" s="62">
        <v>20</v>
      </c>
      <c r="C40" s="165" t="s">
        <v>133</v>
      </c>
      <c r="D40" s="62"/>
      <c r="E40" s="62"/>
      <c r="F40" s="164" t="s">
        <v>133</v>
      </c>
      <c r="G40" s="164"/>
      <c r="H40" s="164" t="s">
        <v>139</v>
      </c>
      <c r="I40"/>
      <c r="J40"/>
    </row>
    <row r="41" spans="2:10" ht="12.75">
      <c r="B41" s="62">
        <v>25</v>
      </c>
      <c r="C41" s="165">
        <v>0.1</v>
      </c>
      <c r="D41" s="62"/>
      <c r="E41" s="62"/>
      <c r="F41" s="164" t="s">
        <v>133</v>
      </c>
      <c r="G41" s="164"/>
      <c r="H41" s="164" t="s">
        <v>139</v>
      </c>
      <c r="I41"/>
      <c r="J41"/>
    </row>
    <row r="42" spans="2:10" ht="12.75">
      <c r="B42" s="62">
        <v>25</v>
      </c>
      <c r="C42" s="165">
        <v>0.2</v>
      </c>
      <c r="D42" s="62"/>
      <c r="E42" s="62"/>
      <c r="F42" s="164" t="s">
        <v>133</v>
      </c>
      <c r="G42" s="164"/>
      <c r="H42" s="164" t="s">
        <v>139</v>
      </c>
      <c r="I42"/>
      <c r="J42"/>
    </row>
    <row r="43" spans="2:10" ht="12.75">
      <c r="B43"/>
      <c r="C43"/>
      <c r="D43"/>
      <c r="E43"/>
      <c r="F43"/>
      <c r="G43"/>
      <c r="H43"/>
      <c r="I43"/>
      <c r="J43"/>
    </row>
    <row r="44" spans="2:10" ht="12.75">
      <c r="B44"/>
      <c r="C44"/>
      <c r="D44"/>
      <c r="E44"/>
      <c r="F44"/>
      <c r="G44"/>
      <c r="H44"/>
      <c r="I44"/>
      <c r="J44"/>
    </row>
    <row r="45" spans="2:9" ht="12.75">
      <c r="B45" s="31"/>
      <c r="C45" s="31"/>
      <c r="D45" s="31"/>
      <c r="E45" s="31"/>
      <c r="F45" s="31"/>
      <c r="G45" s="31"/>
      <c r="H45" s="31"/>
      <c r="I45" s="31"/>
    </row>
    <row r="46" ht="15">
      <c r="B46" s="54" t="s">
        <v>209</v>
      </c>
    </row>
    <row r="47" ht="13.5" thickBot="1"/>
    <row r="48" spans="2:8" ht="24.75" customHeight="1">
      <c r="B48" s="48" t="s">
        <v>40</v>
      </c>
      <c r="C48" s="197" t="s">
        <v>140</v>
      </c>
      <c r="D48" s="48"/>
      <c r="E48" s="48"/>
      <c r="F48" s="48" t="s">
        <v>33</v>
      </c>
      <c r="G48" s="48"/>
      <c r="H48" s="48"/>
    </row>
    <row r="49" spans="2:8" ht="24.75" customHeight="1" thickBot="1">
      <c r="B49" s="56"/>
      <c r="C49" s="198"/>
      <c r="D49" s="56"/>
      <c r="E49" s="56"/>
      <c r="F49" s="57"/>
      <c r="G49" s="60" t="s">
        <v>43</v>
      </c>
      <c r="H49" s="57"/>
    </row>
    <row r="50" spans="2:8" ht="24.75" customHeight="1" thickBot="1">
      <c r="B50" s="61" t="s">
        <v>43</v>
      </c>
      <c r="C50" s="61" t="s">
        <v>142</v>
      </c>
      <c r="D50" s="58"/>
      <c r="E50" s="58"/>
      <c r="F50" s="61" t="s">
        <v>37</v>
      </c>
      <c r="G50" s="59"/>
      <c r="H50" s="61" t="s">
        <v>38</v>
      </c>
    </row>
    <row r="51" spans="2:8" ht="19.5" customHeight="1">
      <c r="B51" s="165" t="s">
        <v>143</v>
      </c>
      <c r="C51" s="165" t="s">
        <v>157</v>
      </c>
      <c r="D51" s="165"/>
      <c r="E51" s="165"/>
      <c r="F51" s="167" t="s">
        <v>166</v>
      </c>
      <c r="G51" s="165"/>
      <c r="H51" s="167" t="s">
        <v>167</v>
      </c>
    </row>
    <row r="52" spans="2:8" ht="12.75">
      <c r="B52" s="165" t="s">
        <v>144</v>
      </c>
      <c r="C52" s="165" t="s">
        <v>157</v>
      </c>
      <c r="D52" s="165"/>
      <c r="E52" s="165"/>
      <c r="F52" s="167" t="s">
        <v>169</v>
      </c>
      <c r="G52" s="165"/>
      <c r="H52" s="167" t="s">
        <v>167</v>
      </c>
    </row>
    <row r="53" spans="2:8" ht="12.75">
      <c r="B53" s="165" t="s">
        <v>145</v>
      </c>
      <c r="C53" s="165" t="s">
        <v>157</v>
      </c>
      <c r="D53" s="165"/>
      <c r="E53" s="165"/>
      <c r="F53" s="167" t="s">
        <v>169</v>
      </c>
      <c r="G53" s="165"/>
      <c r="H53" s="167" t="s">
        <v>167</v>
      </c>
    </row>
    <row r="54" spans="2:8" ht="12.75">
      <c r="B54" s="165" t="s">
        <v>146</v>
      </c>
      <c r="C54" s="165" t="s">
        <v>157</v>
      </c>
      <c r="D54" s="165"/>
      <c r="E54" s="165"/>
      <c r="F54" s="167" t="s">
        <v>169</v>
      </c>
      <c r="G54" s="165"/>
      <c r="H54" s="167" t="s">
        <v>167</v>
      </c>
    </row>
    <row r="55" spans="2:8" ht="12.75">
      <c r="B55" s="165" t="s">
        <v>147</v>
      </c>
      <c r="C55" s="165" t="s">
        <v>158</v>
      </c>
      <c r="D55" s="165"/>
      <c r="E55" s="165"/>
      <c r="F55" s="167" t="s">
        <v>170</v>
      </c>
      <c r="G55" s="165"/>
      <c r="H55" s="167" t="s">
        <v>177</v>
      </c>
    </row>
    <row r="56" spans="2:8" ht="12.75">
      <c r="B56" s="165" t="s">
        <v>148</v>
      </c>
      <c r="C56" s="165" t="s">
        <v>158</v>
      </c>
      <c r="D56" s="165"/>
      <c r="E56" s="165"/>
      <c r="F56" s="167" t="s">
        <v>170</v>
      </c>
      <c r="G56" s="165"/>
      <c r="H56" s="167" t="s">
        <v>177</v>
      </c>
    </row>
    <row r="57" spans="2:8" ht="12.75">
      <c r="B57" s="165" t="s">
        <v>149</v>
      </c>
      <c r="C57" s="165" t="s">
        <v>159</v>
      </c>
      <c r="D57" s="165"/>
      <c r="E57" s="165"/>
      <c r="F57" s="167" t="s">
        <v>168</v>
      </c>
      <c r="G57" s="165"/>
      <c r="H57" s="167" t="s">
        <v>178</v>
      </c>
    </row>
    <row r="58" spans="2:8" ht="12.75">
      <c r="B58" s="165" t="s">
        <v>150</v>
      </c>
      <c r="C58" s="165" t="s">
        <v>160</v>
      </c>
      <c r="D58" s="165"/>
      <c r="E58" s="165"/>
      <c r="F58" s="167" t="s">
        <v>171</v>
      </c>
      <c r="G58" s="165"/>
      <c r="H58" s="167" t="s">
        <v>179</v>
      </c>
    </row>
    <row r="59" spans="2:8" ht="12.75">
      <c r="B59" s="165" t="s">
        <v>151</v>
      </c>
      <c r="C59" s="165" t="s">
        <v>161</v>
      </c>
      <c r="D59" s="165"/>
      <c r="E59" s="165"/>
      <c r="F59" s="167" t="s">
        <v>172</v>
      </c>
      <c r="G59" s="165"/>
      <c r="H59" s="167" t="s">
        <v>180</v>
      </c>
    </row>
    <row r="60" spans="2:8" ht="12.75">
      <c r="B60" s="165" t="s">
        <v>152</v>
      </c>
      <c r="C60" s="165" t="s">
        <v>161</v>
      </c>
      <c r="D60" s="165"/>
      <c r="E60" s="165"/>
      <c r="F60" s="167" t="s">
        <v>172</v>
      </c>
      <c r="G60" s="165"/>
      <c r="H60" s="167" t="s">
        <v>180</v>
      </c>
    </row>
    <row r="61" spans="2:8" ht="12.75">
      <c r="B61" s="165" t="s">
        <v>153</v>
      </c>
      <c r="C61" s="165" t="s">
        <v>162</v>
      </c>
      <c r="D61" s="165"/>
      <c r="E61" s="165"/>
      <c r="F61" s="167" t="s">
        <v>173</v>
      </c>
      <c r="G61" s="165"/>
      <c r="H61" s="167" t="s">
        <v>181</v>
      </c>
    </row>
    <row r="62" spans="2:8" ht="12.75">
      <c r="B62" s="165" t="s">
        <v>156</v>
      </c>
      <c r="C62" s="165" t="s">
        <v>163</v>
      </c>
      <c r="D62" s="165"/>
      <c r="E62" s="165"/>
      <c r="F62" s="167" t="s">
        <v>174</v>
      </c>
      <c r="G62" s="165"/>
      <c r="H62" s="167" t="s">
        <v>182</v>
      </c>
    </row>
    <row r="63" spans="2:8" ht="12.75">
      <c r="B63" s="165" t="s">
        <v>154</v>
      </c>
      <c r="C63" s="165" t="s">
        <v>164</v>
      </c>
      <c r="D63" s="165"/>
      <c r="E63" s="165"/>
      <c r="F63" s="167" t="s">
        <v>175</v>
      </c>
      <c r="G63" s="165"/>
      <c r="H63" s="167" t="s">
        <v>183</v>
      </c>
    </row>
    <row r="64" spans="2:8" ht="12.75">
      <c r="B64" s="165" t="s">
        <v>155</v>
      </c>
      <c r="C64" s="165" t="s">
        <v>165</v>
      </c>
      <c r="D64" s="165"/>
      <c r="E64" s="165"/>
      <c r="F64" s="167" t="s">
        <v>176</v>
      </c>
      <c r="G64" s="165"/>
      <c r="H64" s="167" t="s">
        <v>184</v>
      </c>
    </row>
    <row r="68" ht="15">
      <c r="B68" s="54" t="s">
        <v>210</v>
      </c>
    </row>
    <row r="69" ht="13.5" thickBot="1"/>
    <row r="70" spans="2:8" ht="12.75">
      <c r="B70" s="48" t="s">
        <v>40</v>
      </c>
      <c r="C70" s="197" t="s">
        <v>140</v>
      </c>
      <c r="D70" s="48"/>
      <c r="E70" s="48"/>
      <c r="F70" s="48" t="s">
        <v>33</v>
      </c>
      <c r="G70" s="48"/>
      <c r="H70" s="48"/>
    </row>
    <row r="71" spans="2:8" ht="13.5" thickBot="1">
      <c r="B71" s="56"/>
      <c r="C71" s="198"/>
      <c r="D71" s="56"/>
      <c r="E71" s="56"/>
      <c r="F71" s="57" t="s">
        <v>141</v>
      </c>
      <c r="G71" s="57"/>
      <c r="H71" s="57"/>
    </row>
    <row r="72" spans="2:8" ht="13.5" thickBot="1">
      <c r="B72" s="61" t="s">
        <v>43</v>
      </c>
      <c r="C72" s="61" t="s">
        <v>142</v>
      </c>
      <c r="D72" s="58"/>
      <c r="E72" s="58"/>
      <c r="F72" s="61" t="s">
        <v>37</v>
      </c>
      <c r="G72" s="59"/>
      <c r="H72" s="61" t="s">
        <v>38</v>
      </c>
    </row>
    <row r="73" spans="2:8" ht="12.75">
      <c r="B73" s="165" t="s">
        <v>143</v>
      </c>
      <c r="C73" s="165" t="s">
        <v>158</v>
      </c>
      <c r="D73" s="165"/>
      <c r="E73" s="165"/>
      <c r="F73" s="167" t="s">
        <v>186</v>
      </c>
      <c r="G73" s="165"/>
      <c r="H73" s="167" t="s">
        <v>177</v>
      </c>
    </row>
    <row r="74" spans="2:8" ht="12.75">
      <c r="B74" s="165" t="s">
        <v>146</v>
      </c>
      <c r="C74" s="165" t="s">
        <v>158</v>
      </c>
      <c r="D74" s="165"/>
      <c r="E74" s="165"/>
      <c r="F74" s="167" t="s">
        <v>186</v>
      </c>
      <c r="G74" s="165"/>
      <c r="H74" s="167" t="s">
        <v>177</v>
      </c>
    </row>
    <row r="75" spans="2:8" ht="12.75">
      <c r="B75" s="165" t="s">
        <v>147</v>
      </c>
      <c r="C75" s="165" t="s">
        <v>159</v>
      </c>
      <c r="D75" s="165"/>
      <c r="E75" s="165"/>
      <c r="F75" s="167" t="s">
        <v>187</v>
      </c>
      <c r="G75" s="165"/>
      <c r="H75" s="167" t="s">
        <v>178</v>
      </c>
    </row>
    <row r="76" spans="2:8" ht="12.75">
      <c r="B76" s="165" t="s">
        <v>148</v>
      </c>
      <c r="C76" s="165" t="s">
        <v>159</v>
      </c>
      <c r="D76" s="165"/>
      <c r="E76" s="165"/>
      <c r="F76" s="167" t="s">
        <v>187</v>
      </c>
      <c r="G76" s="165"/>
      <c r="H76" s="167" t="s">
        <v>178</v>
      </c>
    </row>
    <row r="77" spans="2:8" ht="12.75">
      <c r="B77" s="165" t="s">
        <v>149</v>
      </c>
      <c r="C77" s="165" t="s">
        <v>160</v>
      </c>
      <c r="D77" s="165"/>
      <c r="E77" s="165"/>
      <c r="F77" s="167" t="s">
        <v>188</v>
      </c>
      <c r="G77" s="165"/>
      <c r="H77" s="167" t="s">
        <v>179</v>
      </c>
    </row>
    <row r="78" spans="2:8" ht="12.75">
      <c r="B78" s="165" t="s">
        <v>156</v>
      </c>
      <c r="C78" s="165" t="s">
        <v>185</v>
      </c>
      <c r="D78" s="165"/>
      <c r="E78" s="165"/>
      <c r="F78" s="167" t="s">
        <v>175</v>
      </c>
      <c r="G78" s="165"/>
      <c r="H78" s="167" t="s">
        <v>189</v>
      </c>
    </row>
    <row r="81" spans="2:8" ht="15">
      <c r="B81" s="54" t="s">
        <v>195</v>
      </c>
      <c r="H81" s="54"/>
    </row>
    <row r="82" spans="2:3" ht="15">
      <c r="B82" s="54"/>
      <c r="C82" s="168" t="s">
        <v>190</v>
      </c>
    </row>
    <row r="83" ht="13.5" thickBot="1"/>
    <row r="84" spans="2:10" ht="24.75" customHeight="1">
      <c r="B84" s="47" t="s">
        <v>40</v>
      </c>
      <c r="C84" s="48" t="s">
        <v>191</v>
      </c>
      <c r="D84" s="48"/>
      <c r="E84" s="48"/>
      <c r="F84" s="48" t="s">
        <v>41</v>
      </c>
      <c r="G84" s="48"/>
      <c r="H84" s="170" t="s">
        <v>42</v>
      </c>
      <c r="I84" s="47"/>
      <c r="J84" s="48"/>
    </row>
    <row r="85" spans="2:10" ht="16.5" customHeight="1">
      <c r="B85" s="65"/>
      <c r="C85" s="66"/>
      <c r="D85" s="66"/>
      <c r="E85" s="66"/>
      <c r="F85" s="66"/>
      <c r="G85" s="66"/>
      <c r="H85" s="65"/>
      <c r="I85" s="65" t="s">
        <v>192</v>
      </c>
      <c r="J85" s="66"/>
    </row>
    <row r="86" spans="2:10" ht="24.75" customHeight="1" thickBot="1">
      <c r="B86" s="49" t="s">
        <v>43</v>
      </c>
      <c r="C86" s="50"/>
      <c r="D86" s="169" t="s">
        <v>142</v>
      </c>
      <c r="E86" s="169"/>
      <c r="F86" s="49" t="s">
        <v>43</v>
      </c>
      <c r="G86" s="50"/>
      <c r="H86" s="171" t="s">
        <v>193</v>
      </c>
      <c r="I86" s="51"/>
      <c r="J86" s="171" t="s">
        <v>194</v>
      </c>
    </row>
    <row r="87" spans="2:10" ht="21" customHeight="1">
      <c r="B87" s="55">
        <v>5</v>
      </c>
      <c r="C87" s="55"/>
      <c r="D87" s="55">
        <v>115</v>
      </c>
      <c r="E87" s="55"/>
      <c r="F87" s="55">
        <v>0.1</v>
      </c>
      <c r="G87" s="55"/>
      <c r="H87" s="63">
        <v>0.05</v>
      </c>
      <c r="I87" s="55"/>
      <c r="J87" s="63">
        <v>0.1</v>
      </c>
    </row>
    <row r="88" spans="2:10" ht="12.75">
      <c r="B88" s="55">
        <v>10</v>
      </c>
      <c r="C88" s="55"/>
      <c r="D88" s="55">
        <v>140</v>
      </c>
      <c r="E88" s="55"/>
      <c r="F88" s="55">
        <v>0.2</v>
      </c>
      <c r="G88" s="55"/>
      <c r="H88" s="63">
        <v>0.1</v>
      </c>
      <c r="I88" s="55"/>
      <c r="J88" s="63">
        <v>0.2</v>
      </c>
    </row>
    <row r="89" spans="2:10" ht="12.75">
      <c r="B89" s="55">
        <v>25</v>
      </c>
      <c r="C89" s="55"/>
      <c r="D89" s="55">
        <v>170</v>
      </c>
      <c r="E89" s="55"/>
      <c r="F89" s="55">
        <v>0.5</v>
      </c>
      <c r="G89" s="55"/>
      <c r="H89" s="63">
        <v>0.25</v>
      </c>
      <c r="I89" s="55"/>
      <c r="J89" s="63">
        <v>0.5</v>
      </c>
    </row>
    <row r="90" spans="2:10" ht="12.75">
      <c r="B90" s="55">
        <v>50</v>
      </c>
      <c r="C90" s="55"/>
      <c r="D90" s="55">
        <v>200</v>
      </c>
      <c r="E90" s="55"/>
      <c r="F90" s="55">
        <v>1</v>
      </c>
      <c r="G90" s="55"/>
      <c r="H90" s="63">
        <v>0.5</v>
      </c>
      <c r="I90" s="55"/>
      <c r="J90" s="63">
        <v>1</v>
      </c>
    </row>
    <row r="91" spans="2:10" ht="12.75">
      <c r="B91" s="55">
        <v>100</v>
      </c>
      <c r="C91" s="55"/>
      <c r="D91" s="55">
        <v>260</v>
      </c>
      <c r="E91" s="55"/>
      <c r="F91" s="55">
        <v>1</v>
      </c>
      <c r="G91" s="55"/>
      <c r="H91" s="63">
        <v>0.5</v>
      </c>
      <c r="I91" s="55"/>
      <c r="J91" s="63">
        <v>1</v>
      </c>
    </row>
    <row r="92" spans="2:10" ht="12.75">
      <c r="B92" s="55">
        <v>250</v>
      </c>
      <c r="C92" s="55"/>
      <c r="D92" s="55">
        <v>335</v>
      </c>
      <c r="E92" s="55"/>
      <c r="F92" s="55">
        <v>2</v>
      </c>
      <c r="G92" s="55"/>
      <c r="H92" s="63">
        <v>1</v>
      </c>
      <c r="I92" s="55"/>
      <c r="J92" s="63">
        <v>2</v>
      </c>
    </row>
    <row r="93" spans="2:10" ht="12.75">
      <c r="B93" s="55">
        <v>500</v>
      </c>
      <c r="C93" s="55"/>
      <c r="D93" s="55">
        <v>390</v>
      </c>
      <c r="E93" s="55"/>
      <c r="F93" s="55">
        <v>5</v>
      </c>
      <c r="G93" s="55"/>
      <c r="H93" s="63">
        <v>2.5</v>
      </c>
      <c r="I93" s="55"/>
      <c r="J93" s="63">
        <v>5</v>
      </c>
    </row>
    <row r="94" spans="2:10" ht="12.75">
      <c r="B94" s="55">
        <v>1000</v>
      </c>
      <c r="C94" s="55"/>
      <c r="D94" s="55">
        <v>470</v>
      </c>
      <c r="E94" s="55"/>
      <c r="F94" s="55">
        <v>10</v>
      </c>
      <c r="G94" s="55"/>
      <c r="H94" s="63">
        <v>5</v>
      </c>
      <c r="I94" s="55"/>
      <c r="J94" s="63">
        <v>10</v>
      </c>
    </row>
    <row r="95" spans="2:10" ht="13.5" thickBot="1">
      <c r="B95" s="51">
        <v>2000</v>
      </c>
      <c r="C95" s="51"/>
      <c r="D95" s="51">
        <v>570</v>
      </c>
      <c r="E95" s="51"/>
      <c r="F95" s="51">
        <v>20</v>
      </c>
      <c r="G95" s="51"/>
      <c r="H95" s="64">
        <v>10</v>
      </c>
      <c r="I95" s="51"/>
      <c r="J95" s="64">
        <v>20</v>
      </c>
    </row>
    <row r="97" ht="24.75" customHeight="1"/>
    <row r="98" spans="2:8" ht="15">
      <c r="B98" s="54" t="s">
        <v>196</v>
      </c>
      <c r="H98" s="54"/>
    </row>
    <row r="99" ht="24.75" customHeight="1" thickBot="1"/>
    <row r="100" spans="2:10" ht="30" customHeight="1">
      <c r="B100" s="47" t="s">
        <v>40</v>
      </c>
      <c r="C100" s="48" t="s">
        <v>191</v>
      </c>
      <c r="D100" s="48"/>
      <c r="E100" s="48"/>
      <c r="F100" s="48" t="s">
        <v>41</v>
      </c>
      <c r="G100" s="48"/>
      <c r="H100" s="199" t="s">
        <v>42</v>
      </c>
      <c r="I100" s="200"/>
      <c r="J100" s="200"/>
    </row>
    <row r="101" spans="2:10" ht="13.5" thickBot="1">
      <c r="B101" s="49" t="s">
        <v>43</v>
      </c>
      <c r="C101" s="50"/>
      <c r="D101" s="169" t="s">
        <v>142</v>
      </c>
      <c r="E101" s="169"/>
      <c r="F101" s="49" t="s">
        <v>43</v>
      </c>
      <c r="G101" s="50"/>
      <c r="H101" s="171"/>
      <c r="I101" s="49" t="s">
        <v>192</v>
      </c>
      <c r="J101" s="171"/>
    </row>
    <row r="102" spans="2:10" ht="12.75">
      <c r="B102" s="55">
        <v>5</v>
      </c>
      <c r="C102" s="55"/>
      <c r="D102" s="55">
        <v>80</v>
      </c>
      <c r="E102" s="55"/>
      <c r="F102" s="55">
        <v>0.5</v>
      </c>
      <c r="G102" s="55"/>
      <c r="H102" s="63"/>
      <c r="I102" s="55">
        <v>0.2</v>
      </c>
      <c r="J102" s="63"/>
    </row>
    <row r="103" spans="2:10" ht="12.75">
      <c r="B103" s="55">
        <v>10</v>
      </c>
      <c r="C103" s="55"/>
      <c r="D103" s="55">
        <v>100</v>
      </c>
      <c r="E103" s="55"/>
      <c r="F103" s="55">
        <v>1</v>
      </c>
      <c r="G103" s="55"/>
      <c r="H103" s="63"/>
      <c r="I103" s="55">
        <v>0.3</v>
      </c>
      <c r="J103" s="63"/>
    </row>
    <row r="104" spans="2:10" ht="12.75">
      <c r="B104" s="55">
        <v>25</v>
      </c>
      <c r="C104" s="55"/>
      <c r="D104" s="55">
        <v>125</v>
      </c>
      <c r="E104" s="55"/>
      <c r="F104" s="55">
        <v>1</v>
      </c>
      <c r="G104" s="55"/>
      <c r="H104" s="63"/>
      <c r="I104" s="55">
        <v>0.5</v>
      </c>
      <c r="J104" s="63"/>
    </row>
    <row r="105" spans="2:10" ht="12.75">
      <c r="B105" s="55">
        <v>50</v>
      </c>
      <c r="C105" s="55"/>
      <c r="D105" s="55">
        <v>150</v>
      </c>
      <c r="E105" s="55"/>
      <c r="F105" s="172" t="s">
        <v>197</v>
      </c>
      <c r="G105" s="55"/>
      <c r="H105" s="63"/>
      <c r="I105" s="55">
        <v>1</v>
      </c>
      <c r="J105" s="63"/>
    </row>
    <row r="106" spans="2:10" ht="12.75">
      <c r="B106" s="55">
        <v>100</v>
      </c>
      <c r="C106" s="55"/>
      <c r="D106" s="55">
        <v>170</v>
      </c>
      <c r="E106" s="55"/>
      <c r="F106" s="55">
        <v>2</v>
      </c>
      <c r="G106" s="55"/>
      <c r="H106" s="63"/>
      <c r="I106" s="55">
        <v>1</v>
      </c>
      <c r="J106" s="63"/>
    </row>
    <row r="107" spans="2:10" ht="12.75">
      <c r="B107" s="55">
        <v>250</v>
      </c>
      <c r="C107" s="55"/>
      <c r="D107" s="55">
        <v>220</v>
      </c>
      <c r="E107" s="55"/>
      <c r="F107" s="55">
        <v>5</v>
      </c>
      <c r="G107" s="55"/>
      <c r="H107" s="63"/>
      <c r="I107" s="55">
        <v>2</v>
      </c>
      <c r="J107" s="63"/>
    </row>
    <row r="108" spans="2:10" ht="12.75">
      <c r="B108" s="55">
        <v>500</v>
      </c>
      <c r="C108" s="55"/>
      <c r="D108" s="55">
        <v>255</v>
      </c>
      <c r="E108" s="55"/>
      <c r="F108" s="55">
        <v>10</v>
      </c>
      <c r="G108" s="55"/>
      <c r="H108" s="63"/>
      <c r="I108" s="55">
        <v>5</v>
      </c>
      <c r="J108" s="63"/>
    </row>
    <row r="109" spans="2:10" ht="12.75">
      <c r="B109" s="55">
        <v>1000</v>
      </c>
      <c r="C109" s="55"/>
      <c r="D109" s="55">
        <v>295</v>
      </c>
      <c r="E109" s="55"/>
      <c r="F109" s="55">
        <v>20</v>
      </c>
      <c r="G109" s="55"/>
      <c r="H109" s="63"/>
      <c r="I109" s="55">
        <v>10</v>
      </c>
      <c r="J109" s="63"/>
    </row>
    <row r="110" spans="2:10" ht="13.5" thickBot="1">
      <c r="B110" s="51">
        <v>2000</v>
      </c>
      <c r="C110" s="51"/>
      <c r="D110" s="51">
        <v>345</v>
      </c>
      <c r="E110" s="51"/>
      <c r="F110" s="51">
        <v>50</v>
      </c>
      <c r="G110" s="51"/>
      <c r="H110" s="64"/>
      <c r="I110" s="51">
        <v>20</v>
      </c>
      <c r="J110" s="64"/>
    </row>
  </sheetData>
  <sheetProtection password="9C76" sheet="1" objects="1" scenarios="1"/>
  <mergeCells count="3">
    <mergeCell ref="C48:C49"/>
    <mergeCell ref="C70:C71"/>
    <mergeCell ref="H100:J100"/>
  </mergeCells>
  <printOptions horizontalCentered="1" verticalCentered="1"/>
  <pageMargins left="0.7874015748031497" right="0.7874015748031497" top="0.984251968503937" bottom="0.984251968503937" header="0.5118110236220472" footer="0.5118110236220472"/>
  <pageSetup fitToHeight="3" fitToWidth="0" horizontalDpi="300" verticalDpi="300" orientation="portrait" paperSize="9" scale="60" r:id="rId2"/>
  <headerFooter alignWithMargins="0">
    <oddHeader>&amp;LNejistoty objemů&amp;CMetodický list 1&amp;REURACHEM-ČR</oddHeader>
    <oddFooter>&amp;LEURACHEM-ČR&amp;Cwww.eurachem.cz&amp;RStrana &amp;P</oddFooter>
  </headerFooter>
  <rowBreaks count="1" manualBreakCount="1">
    <brk id="96" max="9"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B2:G32"/>
  <sheetViews>
    <sheetView showGridLines="0" zoomScalePageLayoutView="0" workbookViewId="0" topLeftCell="A1">
      <selection activeCell="D4" sqref="D4"/>
    </sheetView>
  </sheetViews>
  <sheetFormatPr defaultColWidth="9.00390625" defaultRowHeight="12.75"/>
  <cols>
    <col min="2" max="2" width="3.125" style="0" customWidth="1"/>
  </cols>
  <sheetData>
    <row r="2" spans="2:7" ht="18.75">
      <c r="B2" s="45" t="s">
        <v>44</v>
      </c>
      <c r="C2" s="45"/>
      <c r="D2" s="45"/>
      <c r="E2" s="45"/>
      <c r="F2" s="45"/>
      <c r="G2" s="44"/>
    </row>
    <row r="4" ht="12.75">
      <c r="D4" t="s">
        <v>45</v>
      </c>
    </row>
    <row r="5" ht="6" customHeight="1" thickBot="1"/>
    <row r="6" spans="2:7" ht="21.75" customHeight="1">
      <c r="B6" s="114"/>
      <c r="C6" s="115" t="s">
        <v>46</v>
      </c>
      <c r="D6" s="116"/>
      <c r="E6" s="117"/>
      <c r="F6" s="117"/>
      <c r="G6" s="118"/>
    </row>
    <row r="7" spans="2:7" ht="12.75">
      <c r="B7" s="119"/>
      <c r="C7" s="120"/>
      <c r="D7" s="120"/>
      <c r="E7" s="120"/>
      <c r="F7" s="120"/>
      <c r="G7" s="121"/>
    </row>
    <row r="8" spans="2:7" ht="12.75">
      <c r="B8" s="119"/>
      <c r="C8" s="120" t="s">
        <v>47</v>
      </c>
      <c r="D8" s="120"/>
      <c r="E8" s="120"/>
      <c r="F8" s="122">
        <v>1.49</v>
      </c>
      <c r="G8" s="121"/>
    </row>
    <row r="9" spans="2:7" ht="12.75">
      <c r="B9" s="119"/>
      <c r="C9" s="120" t="s">
        <v>48</v>
      </c>
      <c r="D9" s="120"/>
      <c r="E9" s="120"/>
      <c r="F9" s="122">
        <v>1.23</v>
      </c>
      <c r="G9" s="121"/>
    </row>
    <row r="10" spans="2:7" ht="12.75">
      <c r="B10" s="119"/>
      <c r="C10" s="120" t="s">
        <v>49</v>
      </c>
      <c r="D10" s="120"/>
      <c r="E10" s="120"/>
      <c r="F10" s="122">
        <v>1.62</v>
      </c>
      <c r="G10" s="121"/>
    </row>
    <row r="11" spans="2:7" ht="12.75">
      <c r="B11" s="119"/>
      <c r="C11" s="120" t="s">
        <v>50</v>
      </c>
      <c r="D11" s="120"/>
      <c r="E11" s="120"/>
      <c r="F11" s="122">
        <v>1.1</v>
      </c>
      <c r="G11" s="121"/>
    </row>
    <row r="12" spans="2:7" ht="12.75">
      <c r="B12" s="119"/>
      <c r="C12" s="120" t="s">
        <v>51</v>
      </c>
      <c r="D12" s="120"/>
      <c r="E12" s="120"/>
      <c r="F12" s="122">
        <v>0.5</v>
      </c>
      <c r="G12" s="121"/>
    </row>
    <row r="13" spans="2:7" ht="12.75">
      <c r="B13" s="119"/>
      <c r="C13" s="120" t="s">
        <v>52</v>
      </c>
      <c r="D13" s="120"/>
      <c r="E13" s="120"/>
      <c r="F13" s="122">
        <v>1.22</v>
      </c>
      <c r="G13" s="121"/>
    </row>
    <row r="14" spans="2:7" ht="12.75">
      <c r="B14" s="119"/>
      <c r="C14" s="120" t="s">
        <v>53</v>
      </c>
      <c r="D14" s="120"/>
      <c r="E14" s="120"/>
      <c r="F14" s="122">
        <v>1.28</v>
      </c>
      <c r="G14" s="121"/>
    </row>
    <row r="15" spans="2:7" ht="12.75">
      <c r="B15" s="119"/>
      <c r="C15" s="120" t="s">
        <v>54</v>
      </c>
      <c r="D15" s="120"/>
      <c r="E15" s="120"/>
      <c r="F15" s="122">
        <v>1.07</v>
      </c>
      <c r="G15" s="121"/>
    </row>
    <row r="16" spans="2:7" ht="12.75">
      <c r="B16" s="119"/>
      <c r="C16" s="120" t="s">
        <v>55</v>
      </c>
      <c r="D16" s="120"/>
      <c r="E16" s="120"/>
      <c r="F16" s="122">
        <v>1.2</v>
      </c>
      <c r="G16" s="121"/>
    </row>
    <row r="17" spans="2:7" ht="12.75">
      <c r="B17" s="119"/>
      <c r="C17" s="120" t="s">
        <v>56</v>
      </c>
      <c r="D17" s="120"/>
      <c r="E17" s="120"/>
      <c r="F17" s="122">
        <v>1.54</v>
      </c>
      <c r="G17" s="121"/>
    </row>
    <row r="18" spans="2:7" ht="12.75">
      <c r="B18" s="119"/>
      <c r="C18" s="120" t="s">
        <v>57</v>
      </c>
      <c r="D18" s="120"/>
      <c r="E18" s="120"/>
      <c r="F18" s="122">
        <v>1.18</v>
      </c>
      <c r="G18" s="121"/>
    </row>
    <row r="19" spans="2:7" ht="12.75">
      <c r="B19" s="119"/>
      <c r="C19" s="120" t="s">
        <v>58</v>
      </c>
      <c r="D19" s="120"/>
      <c r="E19" s="120"/>
      <c r="F19" s="122">
        <v>1.11</v>
      </c>
      <c r="G19" s="121"/>
    </row>
    <row r="20" spans="2:7" ht="12.75">
      <c r="B20" s="119"/>
      <c r="C20" s="120" t="s">
        <v>13</v>
      </c>
      <c r="D20" s="120"/>
      <c r="E20" s="120"/>
      <c r="F20" s="122">
        <v>0.207</v>
      </c>
      <c r="G20" s="121"/>
    </row>
    <row r="21" spans="2:7" ht="13.5" thickBot="1">
      <c r="B21" s="123"/>
      <c r="C21" s="124" t="s">
        <v>59</v>
      </c>
      <c r="D21" s="124"/>
      <c r="E21" s="124"/>
      <c r="F21" s="125">
        <v>0.99</v>
      </c>
      <c r="G21" s="126"/>
    </row>
    <row r="23" ht="12.75">
      <c r="B23" t="s">
        <v>1</v>
      </c>
    </row>
    <row r="24" spans="2:3" ht="12.75">
      <c r="B24" t="s">
        <v>60</v>
      </c>
      <c r="C24" t="s">
        <v>61</v>
      </c>
    </row>
    <row r="25" ht="12.75">
      <c r="C25" t="s">
        <v>62</v>
      </c>
    </row>
    <row r="27" ht="12.75">
      <c r="B27" t="s">
        <v>63</v>
      </c>
    </row>
    <row r="28" ht="12.75">
      <c r="C28" t="s">
        <v>64</v>
      </c>
    </row>
    <row r="29" ht="12.75">
      <c r="C29" t="s">
        <v>65</v>
      </c>
    </row>
    <row r="30" ht="12.75">
      <c r="C30" t="s">
        <v>66</v>
      </c>
    </row>
    <row r="31" ht="12.75">
      <c r="C31" t="s">
        <v>67</v>
      </c>
    </row>
    <row r="32" ht="12.75">
      <c r="C32" t="s">
        <v>68</v>
      </c>
    </row>
  </sheetData>
  <sheetProtection sheet="1" objects="1" scenarios="1"/>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r:id="rId4"/>
  <headerFooter alignWithMargins="0">
    <oddHeader>&amp;LNejistoty objemů&amp;CMetodický list 1&amp;REURACHEM-ČR</oddHeader>
    <oddFooter>&amp;LEURACHEM-ČR&amp;Cwww.eurachem.cz&amp;RStrana &amp;P</oddFooter>
  </headerFooter>
  <legacyDrawing r:id="rId3"/>
  <oleObjects>
    <oleObject progId="Equation.COEE2" shapeId="1081592" r:id="rId1"/>
    <oleObject progId="Equation.COEE2" shapeId="1081591" r:id="rId2"/>
  </oleObjects>
</worksheet>
</file>

<file path=xl/worksheets/sheet6.xml><?xml version="1.0" encoding="utf-8"?>
<worksheet xmlns="http://schemas.openxmlformats.org/spreadsheetml/2006/main" xmlns:r="http://schemas.openxmlformats.org/officeDocument/2006/relationships">
  <dimension ref="A1:L34"/>
  <sheetViews>
    <sheetView showGridLines="0" zoomScale="75" zoomScaleNormal="75" zoomScalePageLayoutView="0" workbookViewId="0" topLeftCell="A1">
      <selection activeCell="N5" sqref="N5"/>
    </sheetView>
  </sheetViews>
  <sheetFormatPr defaultColWidth="9.00390625" defaultRowHeight="12.75"/>
  <cols>
    <col min="1" max="1" width="2.375" style="0" customWidth="1"/>
    <col min="2" max="2" width="16.50390625" style="0" customWidth="1"/>
    <col min="3" max="3" width="13.00390625" style="0" customWidth="1"/>
    <col min="4" max="4" width="12.125" style="0" customWidth="1"/>
    <col min="5" max="5" width="19.125" style="0" customWidth="1"/>
    <col min="6" max="6" width="11.375" style="0" customWidth="1"/>
    <col min="7" max="7" width="13.375" style="0" customWidth="1"/>
    <col min="8" max="8" width="2.375" style="0" customWidth="1"/>
  </cols>
  <sheetData>
    <row r="1" spans="1:11" ht="12.75">
      <c r="A1" s="108" t="s">
        <v>2</v>
      </c>
      <c r="B1" s="104"/>
      <c r="C1" s="104"/>
      <c r="D1" s="104"/>
      <c r="E1" s="104"/>
      <c r="F1" s="104"/>
      <c r="G1" s="41"/>
      <c r="H1" s="42"/>
      <c r="I1" s="42"/>
      <c r="J1" s="42"/>
      <c r="K1" s="22"/>
    </row>
    <row r="3" ht="13.5" thickBot="1"/>
    <row r="4" spans="2:6" ht="39" customHeight="1">
      <c r="B4" s="35" t="s">
        <v>97</v>
      </c>
      <c r="C4" s="36"/>
      <c r="D4" s="36"/>
      <c r="E4" s="36"/>
      <c r="F4" s="37"/>
    </row>
    <row r="5" spans="2:6" ht="34.5" customHeight="1" thickBot="1">
      <c r="B5" s="38" t="s">
        <v>100</v>
      </c>
      <c r="C5" s="39"/>
      <c r="D5" s="39"/>
      <c r="E5" s="39"/>
      <c r="F5" s="40"/>
    </row>
    <row r="6" spans="2:6" ht="34.5" customHeight="1">
      <c r="B6" s="150"/>
      <c r="C6" s="151"/>
      <c r="D6" s="151"/>
      <c r="E6" s="151"/>
      <c r="F6" s="151"/>
    </row>
    <row r="7" spans="2:6" ht="34.5" customHeight="1">
      <c r="B7" s="150"/>
      <c r="C7" s="151"/>
      <c r="D7" s="151"/>
      <c r="E7" s="151"/>
      <c r="F7" s="151"/>
    </row>
    <row r="8" spans="2:6" ht="34.5" customHeight="1">
      <c r="B8" s="150"/>
      <c r="C8" s="151"/>
      <c r="D8" s="151"/>
      <c r="E8" s="151"/>
      <c r="F8" s="151"/>
    </row>
    <row r="9" spans="2:6" ht="34.5" customHeight="1">
      <c r="B9" s="150"/>
      <c r="C9" s="151"/>
      <c r="D9" s="151"/>
      <c r="E9" s="151"/>
      <c r="F9" s="151"/>
    </row>
    <row r="10" spans="2:6" ht="34.5" customHeight="1">
      <c r="B10" s="150"/>
      <c r="C10" s="151"/>
      <c r="D10" s="151"/>
      <c r="E10" s="151"/>
      <c r="F10" s="151"/>
    </row>
    <row r="11" ht="34.5" customHeight="1" thickBot="1">
      <c r="B11" s="33"/>
    </row>
    <row r="12" spans="2:7" s="91" customFormat="1" ht="18.75" thickBot="1">
      <c r="B12" s="173" t="s">
        <v>3</v>
      </c>
      <c r="C12" s="174"/>
      <c r="D12" s="174"/>
      <c r="E12" s="190" t="s">
        <v>99</v>
      </c>
      <c r="F12" s="191"/>
      <c r="G12" s="175"/>
    </row>
    <row r="13" spans="2:7" ht="15.75">
      <c r="B13" s="176" t="s">
        <v>5</v>
      </c>
      <c r="C13" s="177"/>
      <c r="D13" s="177"/>
      <c r="E13" s="178" t="s">
        <v>6</v>
      </c>
      <c r="F13" s="179" t="s">
        <v>7</v>
      </c>
      <c r="G13" s="180" t="s">
        <v>8</v>
      </c>
    </row>
    <row r="14" spans="2:7" ht="12.75">
      <c r="B14" s="181" t="s">
        <v>9</v>
      </c>
      <c r="C14" s="181"/>
      <c r="D14" s="181"/>
      <c r="E14" s="192">
        <v>100</v>
      </c>
      <c r="F14" s="181"/>
      <c r="G14" s="181"/>
    </row>
    <row r="15" spans="2:7" ht="12.75">
      <c r="B15" s="181" t="s">
        <v>10</v>
      </c>
      <c r="C15" s="181"/>
      <c r="D15" s="181"/>
      <c r="E15" s="193">
        <v>0.1</v>
      </c>
      <c r="F15" s="181">
        <v>0.040824829046386304</v>
      </c>
      <c r="G15" s="181">
        <v>0.001666666666666667</v>
      </c>
    </row>
    <row r="16" spans="2:8" ht="12.75">
      <c r="B16" s="181" t="s">
        <v>11</v>
      </c>
      <c r="C16" s="181"/>
      <c r="D16" s="181"/>
      <c r="E16" s="193">
        <v>0.02</v>
      </c>
      <c r="F16" s="181">
        <v>0.02</v>
      </c>
      <c r="G16" s="181">
        <v>0.0004</v>
      </c>
      <c r="H16" s="1"/>
    </row>
    <row r="17" spans="2:7" ht="12.75">
      <c r="B17" s="181" t="s">
        <v>12</v>
      </c>
      <c r="C17" s="181" t="s">
        <v>13</v>
      </c>
      <c r="D17" s="182">
        <v>0.00021</v>
      </c>
      <c r="E17" s="182">
        <v>0.00021</v>
      </c>
      <c r="F17" s="181">
        <v>0.04849742261192857</v>
      </c>
      <c r="G17" s="183">
        <v>0.0023520000000000004</v>
      </c>
    </row>
    <row r="18" spans="2:7" ht="12.75">
      <c r="B18" s="181"/>
      <c r="C18" s="181" t="s">
        <v>14</v>
      </c>
      <c r="D18" s="182">
        <v>0.001</v>
      </c>
      <c r="E18" s="194"/>
      <c r="F18" s="184" t="s">
        <v>15</v>
      </c>
      <c r="G18" s="181">
        <v>0.004418666666666668</v>
      </c>
    </row>
    <row r="19" spans="2:7" ht="12.75">
      <c r="B19" s="181" t="s">
        <v>95</v>
      </c>
      <c r="C19" s="181"/>
      <c r="D19" s="181"/>
      <c r="E19" s="194">
        <v>4</v>
      </c>
      <c r="F19" s="184" t="s">
        <v>17</v>
      </c>
      <c r="G19" s="181">
        <v>0.06647305218407432</v>
      </c>
    </row>
    <row r="20" spans="2:7" ht="15.75">
      <c r="B20" s="181"/>
      <c r="C20" s="181"/>
      <c r="D20" s="181"/>
      <c r="E20" s="185" t="s">
        <v>18</v>
      </c>
      <c r="F20" s="186">
        <v>0.06647305218407432</v>
      </c>
      <c r="G20" s="181"/>
    </row>
    <row r="21" spans="2:7" ht="15.75">
      <c r="B21" s="187" t="s">
        <v>199</v>
      </c>
      <c r="C21" s="187"/>
      <c r="D21" s="187"/>
      <c r="E21" s="188" t="s">
        <v>98</v>
      </c>
      <c r="F21" s="189">
        <v>0.07</v>
      </c>
      <c r="G21" s="181"/>
    </row>
    <row r="24" spans="1:7" s="91" customFormat="1" ht="17.25">
      <c r="A24"/>
      <c r="B24" s="107" t="s">
        <v>1</v>
      </c>
      <c r="C24"/>
      <c r="D24"/>
      <c r="E24"/>
      <c r="F24"/>
      <c r="G24"/>
    </row>
    <row r="26" spans="2:12" ht="12.75">
      <c r="B26" s="201" t="s">
        <v>198</v>
      </c>
      <c r="C26" s="202"/>
      <c r="D26" s="202"/>
      <c r="E26" s="202"/>
      <c r="F26" s="202"/>
      <c r="G26" s="202"/>
      <c r="H26" s="202"/>
      <c r="I26" s="202"/>
      <c r="J26" s="202"/>
      <c r="K26" s="202"/>
      <c r="L26" s="202"/>
    </row>
    <row r="27" ht="12.75">
      <c r="H27" s="1"/>
    </row>
    <row r="30" ht="13.5">
      <c r="B30" s="127"/>
    </row>
    <row r="34" spans="1:7" s="91" customFormat="1" ht="17.25">
      <c r="A34"/>
      <c r="B34"/>
      <c r="C34"/>
      <c r="D34"/>
      <c r="E34"/>
      <c r="F34"/>
      <c r="G34"/>
    </row>
  </sheetData>
  <sheetProtection password="9C76" sheet="1" objects="1" scenarios="1"/>
  <mergeCells count="1">
    <mergeCell ref="B26:L26"/>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5"/>
  <headerFooter alignWithMargins="0">
    <oddHeader>&amp;L&amp;12Nejistoty objemů&amp;CMetodický list 1&amp;REURACHEM-ČR</oddHeader>
    <oddFooter>&amp;LEURACHEM-ČR&amp;Cwww.eurachem.cz&amp;RStrana &amp;P</oddFooter>
  </headerFooter>
  <drawing r:id="rId4"/>
  <legacyDrawing r:id="rId3"/>
  <oleObjects>
    <oleObject progId="WangImage.Document" shapeId="1081590" r:id="rId2"/>
  </oleObjects>
</worksheet>
</file>

<file path=xl/worksheets/sheet7.xml><?xml version="1.0" encoding="utf-8"?>
<worksheet xmlns="http://schemas.openxmlformats.org/spreadsheetml/2006/main" xmlns:r="http://schemas.openxmlformats.org/officeDocument/2006/relationships">
  <dimension ref="A1:G20"/>
  <sheetViews>
    <sheetView zoomScalePageLayoutView="0" workbookViewId="0" topLeftCell="A1">
      <selection activeCell="D3" sqref="D3"/>
    </sheetView>
  </sheetViews>
  <sheetFormatPr defaultColWidth="9.00390625" defaultRowHeight="12.75"/>
  <cols>
    <col min="2" max="2" width="18.125" style="0" customWidth="1"/>
    <col min="3" max="3" width="18.625" style="0" customWidth="1"/>
    <col min="4" max="4" width="18.375" style="0" customWidth="1"/>
    <col min="5" max="5" width="19.00390625" style="0" customWidth="1"/>
    <col min="6" max="6" width="33.375" style="0" customWidth="1"/>
  </cols>
  <sheetData>
    <row r="1" spans="1:7" ht="24" customHeight="1">
      <c r="A1" s="153" t="s">
        <v>124</v>
      </c>
      <c r="B1" s="153"/>
      <c r="C1" s="153"/>
      <c r="D1" s="153"/>
      <c r="E1" s="45"/>
      <c r="F1" s="45"/>
      <c r="G1" s="45"/>
    </row>
    <row r="2" ht="13.5" thickBot="1"/>
    <row r="3" spans="1:6" ht="12.75">
      <c r="A3" s="156" t="s">
        <v>102</v>
      </c>
      <c r="B3" s="156" t="s">
        <v>103</v>
      </c>
      <c r="C3" s="156" t="s">
        <v>104</v>
      </c>
      <c r="D3" s="156" t="s">
        <v>105</v>
      </c>
      <c r="E3" s="204" t="s">
        <v>106</v>
      </c>
      <c r="F3" s="204"/>
    </row>
    <row r="4" spans="1:6" ht="13.5" thickBot="1">
      <c r="A4" s="157"/>
      <c r="B4" s="157"/>
      <c r="C4" s="157"/>
      <c r="D4" s="157"/>
      <c r="E4" s="157" t="s">
        <v>107</v>
      </c>
      <c r="F4" s="157" t="s">
        <v>6</v>
      </c>
    </row>
    <row r="5" spans="1:6" ht="42.75" customHeight="1">
      <c r="A5" s="205" t="s">
        <v>108</v>
      </c>
      <c r="B5" s="207" t="s">
        <v>109</v>
      </c>
      <c r="C5" s="207" t="s">
        <v>205</v>
      </c>
      <c r="D5" s="158" t="s">
        <v>110</v>
      </c>
      <c r="E5" s="207" t="s">
        <v>112</v>
      </c>
      <c r="F5" s="207" t="s">
        <v>206</v>
      </c>
    </row>
    <row r="6" spans="1:6" ht="57.75" customHeight="1">
      <c r="A6" s="206"/>
      <c r="B6" s="203"/>
      <c r="C6" s="203"/>
      <c r="D6" s="158" t="s">
        <v>111</v>
      </c>
      <c r="E6" s="203"/>
      <c r="F6" s="203"/>
    </row>
    <row r="7" spans="1:6" ht="12.75">
      <c r="A7" s="206"/>
      <c r="B7" s="203"/>
      <c r="C7" s="203"/>
      <c r="D7" s="158"/>
      <c r="E7" s="203"/>
      <c r="F7" s="203"/>
    </row>
    <row r="8" spans="1:6" ht="75" customHeight="1">
      <c r="A8" s="203"/>
      <c r="B8" s="203" t="s">
        <v>113</v>
      </c>
      <c r="C8" s="203" t="s">
        <v>114</v>
      </c>
      <c r="D8" s="160" t="s">
        <v>125</v>
      </c>
      <c r="E8" s="203" t="s">
        <v>117</v>
      </c>
      <c r="F8" s="203" t="s">
        <v>126</v>
      </c>
    </row>
    <row r="9" spans="1:6" ht="12.75">
      <c r="A9" s="203"/>
      <c r="B9" s="203"/>
      <c r="C9" s="203"/>
      <c r="D9" s="160" t="s">
        <v>127</v>
      </c>
      <c r="E9" s="203"/>
      <c r="F9" s="203"/>
    </row>
    <row r="10" spans="1:6" ht="18.75" customHeight="1">
      <c r="A10" s="203"/>
      <c r="B10" s="203"/>
      <c r="C10" s="203"/>
      <c r="D10" s="158" t="s">
        <v>115</v>
      </c>
      <c r="E10" s="203"/>
      <c r="F10" s="203"/>
    </row>
    <row r="11" spans="1:6" ht="28.5" customHeight="1">
      <c r="A11" s="203"/>
      <c r="B11" s="203"/>
      <c r="C11" s="203"/>
      <c r="D11" s="158" t="s">
        <v>116</v>
      </c>
      <c r="E11" s="203"/>
      <c r="F11" s="203"/>
    </row>
    <row r="12" spans="1:6" ht="12.75" hidden="1">
      <c r="A12" s="203"/>
      <c r="B12" s="203"/>
      <c r="C12" s="203"/>
      <c r="D12" s="158"/>
      <c r="E12" s="203"/>
      <c r="F12" s="203"/>
    </row>
    <row r="13" spans="1:6" ht="50.25" customHeight="1">
      <c r="A13" s="203"/>
      <c r="B13" s="203" t="s">
        <v>118</v>
      </c>
      <c r="C13" s="203" t="s">
        <v>119</v>
      </c>
      <c r="D13" s="203" t="s">
        <v>120</v>
      </c>
      <c r="E13" s="203" t="s">
        <v>121</v>
      </c>
      <c r="F13" s="158" t="s">
        <v>122</v>
      </c>
    </row>
    <row r="14" spans="1:6" ht="14.25" customHeight="1" thickBot="1">
      <c r="A14" s="209"/>
      <c r="B14" s="209"/>
      <c r="C14" s="209"/>
      <c r="D14" s="209"/>
      <c r="E14" s="209"/>
      <c r="F14" s="159" t="s">
        <v>123</v>
      </c>
    </row>
    <row r="15" spans="1:6" ht="24" customHeight="1">
      <c r="A15" s="152"/>
      <c r="B15" s="152"/>
      <c r="C15" s="152"/>
      <c r="D15" s="152"/>
      <c r="E15" s="208"/>
      <c r="F15" s="208"/>
    </row>
    <row r="16" spans="2:6" ht="12.75">
      <c r="B16" s="154" t="s">
        <v>1</v>
      </c>
      <c r="C16" s="155"/>
      <c r="D16" s="155"/>
      <c r="E16" s="155"/>
      <c r="F16" s="155"/>
    </row>
    <row r="17" spans="2:6" ht="12.75">
      <c r="B17" s="155" t="s">
        <v>201</v>
      </c>
      <c r="C17" s="155"/>
      <c r="D17" s="155"/>
      <c r="E17" s="155"/>
      <c r="F17" s="155"/>
    </row>
    <row r="18" spans="2:6" ht="12.75">
      <c r="B18" s="155" t="s">
        <v>202</v>
      </c>
      <c r="C18" s="155"/>
      <c r="D18" s="155"/>
      <c r="E18" s="155"/>
      <c r="F18" s="155"/>
    </row>
    <row r="19" spans="2:6" ht="12.75">
      <c r="B19" s="155" t="s">
        <v>204</v>
      </c>
      <c r="C19" s="155"/>
      <c r="D19" s="155"/>
      <c r="E19" s="155"/>
      <c r="F19" s="155"/>
    </row>
    <row r="20" spans="2:6" ht="12.75">
      <c r="B20" s="195" t="s">
        <v>203</v>
      </c>
      <c r="C20" s="155"/>
      <c r="D20" s="155"/>
      <c r="E20" s="155"/>
      <c r="F20" s="155"/>
    </row>
  </sheetData>
  <sheetProtection password="9C76" sheet="1" objects="1" scenarios="1"/>
  <mergeCells count="17">
    <mergeCell ref="E15:F15"/>
    <mergeCell ref="F8:F12"/>
    <mergeCell ref="A13:A14"/>
    <mergeCell ref="B13:B14"/>
    <mergeCell ref="C13:C14"/>
    <mergeCell ref="D13:D14"/>
    <mergeCell ref="E13:E14"/>
    <mergeCell ref="A8:A12"/>
    <mergeCell ref="B8:B12"/>
    <mergeCell ref="C8:C12"/>
    <mergeCell ref="E8:E12"/>
    <mergeCell ref="E3:F3"/>
    <mergeCell ref="A5:A7"/>
    <mergeCell ref="B5:B7"/>
    <mergeCell ref="C5:C7"/>
    <mergeCell ref="E5:E7"/>
    <mergeCell ref="F5:F7"/>
  </mergeCells>
  <printOptions/>
  <pageMargins left="0.787401575" right="0.787401575" top="0.984251969" bottom="0.984251969" header="0.4921259845" footer="0.4921259845"/>
  <pageSetup horizontalDpi="600" verticalDpi="600" orientation="portrait" paperSize="9" r:id="rId1"/>
  <headerFooter alignWithMargins="0">
    <oddHeader>&amp;LNejistoty objemů&amp;CMetodický list 1&amp;REURACHEM-ČR</oddHeader>
    <oddFooter>&amp;LEURACHEM-ČR&amp;Cwww.eurachem.cz&amp;R 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EURACHEM-ČR</Manager>
  <Company>ÚACH AV ČR, 250 68 Řež u Prahy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"Nejistoty objemů"</dc:title>
  <dc:subject/>
  <dc:creator>Z..Plzák, E-mail PLZAK@IIC.CAS.CZ, tel.266173116</dc:creator>
  <cp:keywords>VERZE 2020</cp:keywords>
  <dc:description>VERZE 5, 2008 pro Metodický list 1, oproti verzi 4 udaj tolerance pro banku 100 ml sladen na 0.1 dle Kalimetrie 12 str. 44-5, upraveny TOLERANCE dle současne platnych norem Z.P.</dc:description>
  <cp:lastModifiedBy>Zbyněk Plzák</cp:lastModifiedBy>
  <cp:lastPrinted>2018-01-24T20:05:57Z</cp:lastPrinted>
  <dcterms:created xsi:type="dcterms:W3CDTF">1997-11-12T10:50:15Z</dcterms:created>
  <dcterms:modified xsi:type="dcterms:W3CDTF">2020-03-24T12:44:36Z</dcterms:modified>
  <cp:category/>
  <cp:version/>
  <cp:contentType/>
  <cp:contentStatus/>
</cp:coreProperties>
</file>